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JUDO\Motorické testy\Prázdné tabulky MT\"/>
    </mc:Choice>
  </mc:AlternateContent>
  <xr:revisionPtr revIDLastSave="0" documentId="8_{517E6E46-EA69-4BA9-837D-3B3B0ADBFE74}" xr6:coauthVersionLast="47" xr6:coauthVersionMax="47" xr10:uidLastSave="{00000000-0000-0000-0000-000000000000}"/>
  <workbookProtection workbookAlgorithmName="SHA-512" workbookHashValue="SkMxozNq0uYHPwlCdQ4kGXiZFRUu+NLbqgHDNcFiQLGkEA79CL7icgk/WXjX2sXI2FPE0IN5mzqdpv0VtjhpXg==" workbookSaltValue="nqy2VyGTwgtlDaA5cz76cw==" workbookSpinCount="100000" lockStructure="1"/>
  <bookViews>
    <workbookView xWindow="-110" yWindow="-110" windowWidth="19420" windowHeight="11020" tabRatio="718" xr2:uid="{00000000-000D-0000-FFFF-FFFF00000000}"/>
  </bookViews>
  <sheets>
    <sheet name="Testová baterie s popisem" sheetId="6" r:id="rId1"/>
    <sheet name="Chlapci - U15" sheetId="3" r:id="rId2"/>
    <sheet name="Dívky - U15" sheetId="4" r:id="rId3"/>
    <sheet name="Hodnotící škály - U15 Chlapci" sheetId="7" r:id="rId4"/>
    <sheet name="Hodnotící škály - U15 Dívky" sheetId="5" r:id="rId5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3" l="1"/>
  <c r="O21" i="3"/>
  <c r="O19" i="3"/>
  <c r="O17" i="3"/>
  <c r="O15" i="3"/>
  <c r="O13" i="3"/>
  <c r="O11" i="3"/>
  <c r="O9" i="3"/>
  <c r="O7" i="3"/>
  <c r="O5" i="3"/>
  <c r="O23" i="4"/>
  <c r="O21" i="4"/>
  <c r="O19" i="4"/>
  <c r="O17" i="4"/>
  <c r="O15" i="4"/>
  <c r="O13" i="4"/>
  <c r="O11" i="4"/>
  <c r="O9" i="4"/>
  <c r="O7" i="4"/>
  <c r="O5" i="4"/>
  <c r="O3" i="4"/>
  <c r="O3" i="3"/>
  <c r="P23" i="3"/>
  <c r="N23" i="3"/>
  <c r="M23" i="3"/>
  <c r="L23" i="3"/>
  <c r="K23" i="3"/>
  <c r="J23" i="3"/>
  <c r="I23" i="3"/>
  <c r="H23" i="3"/>
  <c r="G23" i="3"/>
  <c r="P21" i="3"/>
  <c r="N21" i="3"/>
  <c r="M21" i="3"/>
  <c r="L21" i="3"/>
  <c r="K21" i="3"/>
  <c r="J21" i="3"/>
  <c r="I21" i="3"/>
  <c r="H21" i="3"/>
  <c r="G21" i="3"/>
  <c r="P19" i="3"/>
  <c r="N19" i="3"/>
  <c r="M19" i="3"/>
  <c r="L19" i="3"/>
  <c r="K19" i="3"/>
  <c r="J19" i="3"/>
  <c r="I19" i="3"/>
  <c r="H19" i="3"/>
  <c r="G19" i="3"/>
  <c r="P17" i="3"/>
  <c r="N17" i="3"/>
  <c r="M17" i="3"/>
  <c r="L17" i="3"/>
  <c r="K17" i="3"/>
  <c r="J17" i="3"/>
  <c r="I17" i="3"/>
  <c r="H17" i="3"/>
  <c r="G17" i="3"/>
  <c r="P15" i="3"/>
  <c r="N15" i="3"/>
  <c r="M15" i="3"/>
  <c r="L15" i="3"/>
  <c r="K15" i="3"/>
  <c r="J15" i="3"/>
  <c r="I15" i="3"/>
  <c r="H15" i="3"/>
  <c r="G15" i="3"/>
  <c r="P13" i="3"/>
  <c r="N13" i="3"/>
  <c r="M13" i="3"/>
  <c r="L13" i="3"/>
  <c r="K13" i="3"/>
  <c r="J13" i="3"/>
  <c r="I13" i="3"/>
  <c r="H13" i="3"/>
  <c r="G13" i="3"/>
  <c r="P11" i="3"/>
  <c r="N11" i="3"/>
  <c r="M11" i="3"/>
  <c r="L11" i="3"/>
  <c r="K11" i="3"/>
  <c r="J11" i="3"/>
  <c r="I11" i="3"/>
  <c r="H11" i="3"/>
  <c r="G11" i="3"/>
  <c r="P9" i="3"/>
  <c r="N9" i="3"/>
  <c r="M9" i="3"/>
  <c r="L9" i="3"/>
  <c r="K9" i="3"/>
  <c r="J9" i="3"/>
  <c r="I9" i="3"/>
  <c r="H9" i="3"/>
  <c r="G9" i="3"/>
  <c r="P7" i="3"/>
  <c r="N7" i="3"/>
  <c r="M7" i="3"/>
  <c r="L7" i="3"/>
  <c r="K7" i="3"/>
  <c r="J7" i="3"/>
  <c r="I7" i="3"/>
  <c r="H7" i="3"/>
  <c r="G7" i="3"/>
  <c r="P5" i="3"/>
  <c r="N5" i="3"/>
  <c r="M5" i="3"/>
  <c r="L5" i="3"/>
  <c r="K5" i="3"/>
  <c r="J5" i="3"/>
  <c r="I5" i="3"/>
  <c r="H5" i="3"/>
  <c r="G5" i="3"/>
  <c r="P23" i="4"/>
  <c r="N23" i="4"/>
  <c r="M23" i="4"/>
  <c r="L23" i="4"/>
  <c r="K23" i="4"/>
  <c r="J23" i="4"/>
  <c r="I23" i="4"/>
  <c r="H23" i="4"/>
  <c r="G23" i="4"/>
  <c r="P21" i="4"/>
  <c r="N21" i="4"/>
  <c r="M21" i="4"/>
  <c r="L21" i="4"/>
  <c r="K21" i="4"/>
  <c r="J21" i="4"/>
  <c r="I21" i="4"/>
  <c r="H21" i="4"/>
  <c r="G21" i="4"/>
  <c r="P19" i="4"/>
  <c r="N19" i="4"/>
  <c r="M19" i="4"/>
  <c r="L19" i="4"/>
  <c r="K19" i="4"/>
  <c r="J19" i="4"/>
  <c r="I19" i="4"/>
  <c r="H19" i="4"/>
  <c r="G19" i="4"/>
  <c r="P17" i="4"/>
  <c r="N17" i="4"/>
  <c r="M17" i="4"/>
  <c r="L17" i="4"/>
  <c r="K17" i="4"/>
  <c r="J17" i="4"/>
  <c r="I17" i="4"/>
  <c r="H17" i="4"/>
  <c r="G17" i="4"/>
  <c r="P15" i="4"/>
  <c r="N15" i="4"/>
  <c r="M15" i="4"/>
  <c r="L15" i="4"/>
  <c r="K15" i="4"/>
  <c r="J15" i="4"/>
  <c r="I15" i="4"/>
  <c r="H15" i="4"/>
  <c r="G15" i="4"/>
  <c r="P13" i="4"/>
  <c r="N13" i="4"/>
  <c r="M13" i="4"/>
  <c r="L13" i="4"/>
  <c r="K13" i="4"/>
  <c r="J13" i="4"/>
  <c r="I13" i="4"/>
  <c r="H13" i="4"/>
  <c r="G13" i="4"/>
  <c r="P11" i="4"/>
  <c r="N11" i="4"/>
  <c r="M11" i="4"/>
  <c r="L11" i="4"/>
  <c r="K11" i="4"/>
  <c r="J11" i="4"/>
  <c r="I11" i="4"/>
  <c r="H11" i="4"/>
  <c r="G11" i="4"/>
  <c r="P9" i="4"/>
  <c r="N9" i="4"/>
  <c r="M9" i="4"/>
  <c r="L9" i="4"/>
  <c r="K9" i="4"/>
  <c r="J9" i="4"/>
  <c r="I9" i="4"/>
  <c r="H9" i="4"/>
  <c r="G9" i="4"/>
  <c r="P7" i="4"/>
  <c r="N7" i="4"/>
  <c r="M7" i="4"/>
  <c r="L7" i="4"/>
  <c r="K7" i="4"/>
  <c r="J7" i="4"/>
  <c r="I7" i="4"/>
  <c r="H7" i="4"/>
  <c r="G7" i="4"/>
  <c r="P5" i="4"/>
  <c r="N5" i="4"/>
  <c r="M5" i="4"/>
  <c r="L5" i="4"/>
  <c r="K5" i="4"/>
  <c r="Q5" i="4" s="1"/>
  <c r="J5" i="4"/>
  <c r="I5" i="4"/>
  <c r="H5" i="4"/>
  <c r="G5" i="4"/>
  <c r="M3" i="4"/>
  <c r="J3" i="3"/>
  <c r="Q21" i="3" l="1"/>
  <c r="Q23" i="3"/>
  <c r="Q9" i="3"/>
  <c r="Q11" i="4"/>
  <c r="Q17" i="4"/>
  <c r="Q19" i="4"/>
  <c r="Q15" i="3"/>
  <c r="Q21" i="4"/>
  <c r="Q9" i="4"/>
  <c r="Q23" i="4"/>
  <c r="Q11" i="3"/>
  <c r="Q5" i="3"/>
  <c r="Q13" i="3"/>
  <c r="Q17" i="3"/>
  <c r="Q19" i="3"/>
  <c r="Q7" i="4"/>
  <c r="Q13" i="4"/>
  <c r="Q15" i="4"/>
  <c r="Q7" i="3"/>
  <c r="J3" i="4"/>
  <c r="P3" i="4" l="1"/>
  <c r="N3" i="4"/>
  <c r="K3" i="4"/>
  <c r="I3" i="4"/>
  <c r="G3" i="4"/>
  <c r="L3" i="4"/>
  <c r="H3" i="4"/>
  <c r="Q3" i="4" l="1"/>
  <c r="P3" i="3"/>
  <c r="N3" i="3"/>
  <c r="M3" i="3"/>
  <c r="L3" i="3"/>
  <c r="K3" i="3"/>
  <c r="I3" i="3"/>
  <c r="H3" i="3"/>
  <c r="G3" i="3"/>
  <c r="Q3" i="3" l="1"/>
</calcChain>
</file>

<file path=xl/sharedStrings.xml><?xml version="1.0" encoding="utf-8"?>
<sst xmlns="http://schemas.openxmlformats.org/spreadsheetml/2006/main" count="273" uniqueCount="75">
  <si>
    <t>KG</t>
  </si>
  <si>
    <t>Jméno</t>
  </si>
  <si>
    <t>Průměr</t>
  </si>
  <si>
    <t>Příjmení</t>
  </si>
  <si>
    <t>rok nar.</t>
  </si>
  <si>
    <t>Vznosy</t>
  </si>
  <si>
    <t>Šplh</t>
  </si>
  <si>
    <t>Výskoky</t>
  </si>
  <si>
    <t>5 x 10  (s)</t>
  </si>
  <si>
    <t>Shyby</t>
  </si>
  <si>
    <t>Hm.  kat.</t>
  </si>
  <si>
    <t>1.</t>
  </si>
  <si>
    <t>2.</t>
  </si>
  <si>
    <t>3.</t>
  </si>
  <si>
    <t>4.</t>
  </si>
  <si>
    <t>40 kg</t>
  </si>
  <si>
    <t>48 kg</t>
  </si>
  <si>
    <t>57 kg</t>
  </si>
  <si>
    <t>63 kg</t>
  </si>
  <si>
    <t>7. Vznosy na ribstolech</t>
  </si>
  <si>
    <t>počet</t>
  </si>
  <si>
    <t>Shyb</t>
  </si>
  <si>
    <t>Vznosy na ribstolech</t>
  </si>
  <si>
    <t>formát zápisu</t>
  </si>
  <si>
    <t>V případě, že se testovaný disciplíny nezůčastnil - zapište 0</t>
  </si>
  <si>
    <t>V případě, že výkon testovaného v disciplíně je 0 - zapište 0,1</t>
  </si>
  <si>
    <t>Hodnocení motorických testů pro kategorii U15 - chlapci</t>
  </si>
  <si>
    <t>1. Hloubka předklonu</t>
  </si>
  <si>
    <t>2. Boční rozštěp</t>
  </si>
  <si>
    <t>50kg</t>
  </si>
  <si>
    <t>60kg</t>
  </si>
  <si>
    <t>66kg</t>
  </si>
  <si>
    <t>73kg</t>
  </si>
  <si>
    <t>nad 73kg</t>
  </si>
  <si>
    <t>3. Člunkový běh 5 x 10m</t>
  </si>
  <si>
    <t>4. Šplh na laně za 1min.</t>
  </si>
  <si>
    <t>5. Výskoky na překážku za 30s.</t>
  </si>
  <si>
    <t>6. Kliky ležmo - max. počet</t>
  </si>
  <si>
    <t>8. Shyb</t>
  </si>
  <si>
    <t>Hodnocení motorických testů pro kategorii U15 - dívky</t>
  </si>
  <si>
    <t>nad 63 kg</t>
  </si>
  <si>
    <t>Cooper</t>
  </si>
  <si>
    <t>Předklon</t>
  </si>
  <si>
    <t>Rozštěp</t>
  </si>
  <si>
    <t>Kliky</t>
  </si>
  <si>
    <t>Hloubka předklonu</t>
  </si>
  <si>
    <t>cm</t>
  </si>
  <si>
    <t>ve stoje na překážce, měřeny záporné hodnoty - pod úroveň podložky</t>
  </si>
  <si>
    <t>Boční rozštěp</t>
  </si>
  <si>
    <t>Člunkový běh   5x10 m</t>
  </si>
  <si>
    <t>čas(s)</t>
  </si>
  <si>
    <t xml:space="preserve">Šplh na laně 4m za 1 min. </t>
  </si>
  <si>
    <t>Výskoky na překážku za 30s.</t>
  </si>
  <si>
    <t xml:space="preserve">Opakované kliky </t>
  </si>
  <si>
    <t>Cooperův běh (12 min.)</t>
  </si>
  <si>
    <t>metry</t>
  </si>
  <si>
    <t>nepřetržitý běh po dobu 12ti min., přesnost +- 50 metrů</t>
  </si>
  <si>
    <t>U15</t>
  </si>
  <si>
    <t>Motorické testy pro U15 - chlapci, dívky</t>
  </si>
  <si>
    <t>měří se výše rozkroku nad podložkou, měřeno vzadu</t>
  </si>
  <si>
    <t>platí dotek rukou za metou, na tatami</t>
  </si>
  <si>
    <t>výška 64cm (3+vrchní díl šv. bedny), platí dotek obou nohou ze shora  - naboso</t>
  </si>
  <si>
    <r>
      <rPr>
        <b/>
        <u/>
        <sz val="14"/>
        <rFont val="Arial CE"/>
        <charset val="238"/>
      </rPr>
      <t>vznosy</t>
    </r>
    <r>
      <rPr>
        <sz val="14"/>
        <rFont val="Arial CE"/>
        <family val="2"/>
        <charset val="238"/>
      </rPr>
      <t xml:space="preserve"> - dotyk nohama nad hlavou</t>
    </r>
  </si>
  <si>
    <t>nadhmatem, počet opakování bez zátěže z visu - napjaté paže, brada nad hrazdu</t>
  </si>
  <si>
    <t>Smolík</t>
  </si>
  <si>
    <t>Petr</t>
  </si>
  <si>
    <t>USK Praha</t>
  </si>
  <si>
    <t>7. Vznosy na ribstolech*</t>
  </si>
  <si>
    <r>
      <t xml:space="preserve">šplh na 4m laně - bez přírazu - začínáme z úchopu jednou rukou před obličejem, </t>
    </r>
    <r>
      <rPr>
        <b/>
        <u/>
        <sz val="14"/>
        <rFont val="Arial CE"/>
        <charset val="238"/>
      </rPr>
      <t>těžké váhy šplhají s přírazem</t>
    </r>
  </si>
  <si>
    <t>neomezený, nepřetržitý čas – při prodlevě mezi pokusy delší než 3s je konec  - přesné provedení viz prováděcí pokyn</t>
  </si>
  <si>
    <t>Beep Test</t>
  </si>
  <si>
    <t>9. Beep Test - 20 m - kluci</t>
  </si>
  <si>
    <t>10. Cooperův běh - 12 min.</t>
  </si>
  <si>
    <t>9. Beep Test - 20 m  - dívky</t>
  </si>
  <si>
    <t xml:space="preserve">člunkový běh na 20 m dle, zvukového signálu, platí dotyk nohou čáry, měříme a zapisujeme úroveň, úsek - https://apkgk.com/cs/com.rehegoo.beeptest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</si>
</sst>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15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8"/>
      <color rgb="FFFF0000"/>
      <name val="Arial CE"/>
      <charset val="238"/>
    </font>
    <font>
      <b/>
      <u/>
      <sz val="16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 CE"/>
      <charset val="238"/>
    </font>
    <font>
      <b/>
      <sz val="16"/>
      <color rgb="FFFF0000"/>
      <name val="Times New Roman"/>
      <family val="1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14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6" fillId="0" borderId="0" xfId="0" applyFont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center" vertical="center" textRotation="45"/>
      <protection locked="0"/>
    </xf>
    <xf numFmtId="0" fontId="7" fillId="3" borderId="15" xfId="0" applyFont="1" applyFill="1" applyBorder="1" applyProtection="1"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 textRotation="45"/>
    </xf>
    <xf numFmtId="0" fontId="8" fillId="0" borderId="9" xfId="0" applyFont="1" applyBorder="1" applyAlignment="1" applyProtection="1">
      <alignment horizontal="center" vertical="center" textRotation="45"/>
    </xf>
    <xf numFmtId="0" fontId="8" fillId="4" borderId="9" xfId="0" applyFont="1" applyFill="1" applyBorder="1" applyAlignment="1" applyProtection="1">
      <alignment horizontal="center" vertical="center" textRotation="45" wrapText="1"/>
    </xf>
    <xf numFmtId="0" fontId="8" fillId="0" borderId="11" xfId="0" applyFont="1" applyBorder="1" applyAlignment="1" applyProtection="1">
      <alignment horizontal="center" vertical="center" textRotation="45"/>
    </xf>
    <xf numFmtId="164" fontId="9" fillId="5" borderId="12" xfId="0" applyNumberFormat="1" applyFont="1" applyFill="1" applyBorder="1" applyAlignment="1" applyProtection="1">
      <alignment horizontal="center" vertical="center" textRotation="45"/>
    </xf>
    <xf numFmtId="1" fontId="6" fillId="0" borderId="4" xfId="0" applyNumberFormat="1" applyFont="1" applyBorder="1" applyAlignment="1" applyProtection="1">
      <alignment horizontal="center"/>
    </xf>
    <xf numFmtId="164" fontId="9" fillId="0" borderId="25" xfId="0" applyNumberFormat="1" applyFont="1" applyBorder="1" applyAlignment="1" applyProtection="1">
      <alignment horizontal="center"/>
    </xf>
    <xf numFmtId="0" fontId="15" fillId="0" borderId="0" xfId="0" applyFont="1"/>
    <xf numFmtId="0" fontId="15" fillId="0" borderId="29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9" xfId="0" applyFont="1" applyBorder="1"/>
    <xf numFmtId="0" fontId="16" fillId="0" borderId="25" xfId="0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/>
    <xf numFmtId="0" fontId="16" fillId="0" borderId="3" xfId="0" applyFont="1" applyBorder="1"/>
    <xf numFmtId="164" fontId="16" fillId="0" borderId="25" xfId="0" applyNumberFormat="1" applyFont="1" applyBorder="1" applyAlignment="1">
      <alignment horizontal="center"/>
    </xf>
    <xf numFmtId="164" fontId="16" fillId="0" borderId="31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9" xfId="0" applyFont="1" applyFill="1" applyBorder="1"/>
    <xf numFmtId="0" fontId="16" fillId="0" borderId="25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0" xfId="0" applyFont="1" applyFill="1" applyBorder="1"/>
    <xf numFmtId="0" fontId="16" fillId="0" borderId="3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" fontId="16" fillId="0" borderId="4" xfId="0" applyNumberFormat="1" applyFont="1" applyFill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18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0" fillId="0" borderId="0" xfId="0" applyProtection="1"/>
    <xf numFmtId="0" fontId="22" fillId="0" borderId="0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0" fontId="21" fillId="3" borderId="15" xfId="0" applyFont="1" applyFill="1" applyBorder="1" applyProtection="1"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16" fillId="0" borderId="34" xfId="0" applyFont="1" applyBorder="1" applyAlignment="1">
      <alignment horizontal="center"/>
    </xf>
    <xf numFmtId="0" fontId="0" fillId="0" borderId="0" xfId="0" applyBorder="1"/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36" xfId="0" applyFont="1" applyBorder="1" applyAlignment="1">
      <alignment vertical="center" wrapText="1"/>
    </xf>
    <xf numFmtId="0" fontId="23" fillId="0" borderId="0" xfId="0" applyFont="1" applyAlignment="1" applyProtection="1">
      <alignment vertical="center" textRotation="90"/>
      <protection locked="0"/>
    </xf>
    <xf numFmtId="0" fontId="20" fillId="0" borderId="0" xfId="0" applyFont="1" applyAlignment="1" applyProtection="1">
      <alignment vertical="center" textRotation="90"/>
      <protection locked="0"/>
    </xf>
    <xf numFmtId="0" fontId="8" fillId="4" borderId="9" xfId="0" applyFont="1" applyFill="1" applyBorder="1" applyAlignment="1" applyProtection="1">
      <alignment horizontal="center" vertical="center" textRotation="90"/>
    </xf>
    <xf numFmtId="0" fontId="8" fillId="0" borderId="9" xfId="0" applyFont="1" applyBorder="1" applyAlignment="1" applyProtection="1">
      <alignment horizontal="center" vertical="center" textRotation="90"/>
    </xf>
    <xf numFmtId="0" fontId="8" fillId="4" borderId="9" xfId="0" applyFont="1" applyFill="1" applyBorder="1" applyAlignment="1" applyProtection="1">
      <alignment horizontal="center" vertical="center" textRotation="90" wrapText="1"/>
    </xf>
    <xf numFmtId="0" fontId="8" fillId="0" borderId="11" xfId="0" applyFont="1" applyBorder="1" applyAlignment="1" applyProtection="1">
      <alignment horizontal="center" vertical="center" textRotation="90"/>
    </xf>
    <xf numFmtId="164" fontId="9" fillId="5" borderId="12" xfId="0" applyNumberFormat="1" applyFont="1" applyFill="1" applyBorder="1" applyAlignment="1" applyProtection="1">
      <alignment horizontal="center" vertical="center" textRotation="90"/>
    </xf>
    <xf numFmtId="164" fontId="16" fillId="0" borderId="4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</cellXfs>
  <cellStyles count="1">
    <cellStyle name="Normální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3"/>
  <sheetViews>
    <sheetView tabSelected="1" topLeftCell="A6" zoomScale="90" zoomScaleNormal="90" workbookViewId="0">
      <selection activeCell="D10" sqref="D10"/>
    </sheetView>
  </sheetViews>
  <sheetFormatPr defaultColWidth="9.1796875" defaultRowHeight="17.5" x14ac:dyDescent="0.35"/>
  <cols>
    <col min="1" max="1" width="5" style="2" customWidth="1"/>
    <col min="2" max="2" width="35.453125" style="2" customWidth="1"/>
    <col min="3" max="3" width="8.7265625" style="2" customWidth="1"/>
    <col min="4" max="4" width="82.81640625" style="2" customWidth="1"/>
    <col min="5" max="5" width="7.453125" style="75" customWidth="1"/>
    <col min="6" max="16384" width="9.1796875" style="2"/>
  </cols>
  <sheetData>
    <row r="1" spans="1:5" s="3" customFormat="1" ht="39" customHeight="1" thickBot="1" x14ac:dyDescent="0.4">
      <c r="A1" s="100" t="s">
        <v>58</v>
      </c>
      <c r="B1" s="101"/>
      <c r="C1" s="101"/>
      <c r="D1" s="101"/>
      <c r="E1" s="73" t="s">
        <v>23</v>
      </c>
    </row>
    <row r="2" spans="1:5" ht="36" customHeight="1" x14ac:dyDescent="0.35">
      <c r="A2" s="64">
        <v>1</v>
      </c>
      <c r="B2" s="65" t="s">
        <v>45</v>
      </c>
      <c r="C2" s="65" t="s">
        <v>46</v>
      </c>
      <c r="D2" s="66" t="s">
        <v>47</v>
      </c>
      <c r="E2" s="72">
        <v>13.17</v>
      </c>
    </row>
    <row r="3" spans="1:5" ht="36" customHeight="1" x14ac:dyDescent="0.35">
      <c r="A3" s="64">
        <v>2</v>
      </c>
      <c r="B3" s="65" t="s">
        <v>48</v>
      </c>
      <c r="C3" s="65" t="s">
        <v>46</v>
      </c>
      <c r="D3" s="66" t="s">
        <v>59</v>
      </c>
      <c r="E3" s="72">
        <v>5.34</v>
      </c>
    </row>
    <row r="4" spans="1:5" ht="36" customHeight="1" x14ac:dyDescent="0.35">
      <c r="A4" s="64">
        <v>3</v>
      </c>
      <c r="B4" s="65" t="s">
        <v>49</v>
      </c>
      <c r="C4" s="65" t="s">
        <v>50</v>
      </c>
      <c r="D4" s="67" t="s">
        <v>60</v>
      </c>
      <c r="E4" s="72">
        <v>21</v>
      </c>
    </row>
    <row r="5" spans="1:5" ht="36" customHeight="1" x14ac:dyDescent="0.35">
      <c r="A5" s="64">
        <v>4</v>
      </c>
      <c r="B5" s="65" t="s">
        <v>51</v>
      </c>
      <c r="C5" s="65" t="s">
        <v>20</v>
      </c>
      <c r="D5" s="67" t="s">
        <v>68</v>
      </c>
      <c r="E5" s="72">
        <v>3.5</v>
      </c>
    </row>
    <row r="6" spans="1:5" s="4" customFormat="1" ht="36" customHeight="1" x14ac:dyDescent="0.25">
      <c r="A6" s="64">
        <v>5</v>
      </c>
      <c r="B6" s="65" t="s">
        <v>52</v>
      </c>
      <c r="C6" s="65" t="s">
        <v>20</v>
      </c>
      <c r="D6" s="67" t="s">
        <v>61</v>
      </c>
      <c r="E6" s="72">
        <v>17</v>
      </c>
    </row>
    <row r="7" spans="1:5" ht="36" customHeight="1" x14ac:dyDescent="0.35">
      <c r="A7" s="64">
        <v>6</v>
      </c>
      <c r="B7" s="65" t="s">
        <v>53</v>
      </c>
      <c r="C7" s="65" t="s">
        <v>20</v>
      </c>
      <c r="D7" s="67" t="s">
        <v>69</v>
      </c>
      <c r="E7" s="72">
        <v>36</v>
      </c>
    </row>
    <row r="8" spans="1:5" ht="36" customHeight="1" x14ac:dyDescent="0.35">
      <c r="A8" s="64">
        <v>7</v>
      </c>
      <c r="B8" s="65" t="s">
        <v>22</v>
      </c>
      <c r="C8" s="65" t="s">
        <v>20</v>
      </c>
      <c r="D8" s="68" t="s">
        <v>62</v>
      </c>
      <c r="E8" s="72">
        <v>12</v>
      </c>
    </row>
    <row r="9" spans="1:5" ht="36" customHeight="1" x14ac:dyDescent="0.35">
      <c r="A9" s="64">
        <v>8</v>
      </c>
      <c r="B9" s="65" t="s">
        <v>21</v>
      </c>
      <c r="C9" s="65" t="s">
        <v>20</v>
      </c>
      <c r="D9" s="66" t="s">
        <v>63</v>
      </c>
      <c r="E9" s="72">
        <v>36</v>
      </c>
    </row>
    <row r="10" spans="1:5" ht="61" customHeight="1" x14ac:dyDescent="0.35">
      <c r="A10" s="86">
        <v>9</v>
      </c>
      <c r="B10" s="87" t="s">
        <v>70</v>
      </c>
      <c r="C10" s="87" t="s">
        <v>20</v>
      </c>
      <c r="D10" s="88" t="s">
        <v>74</v>
      </c>
      <c r="E10" s="98">
        <v>12.8</v>
      </c>
    </row>
    <row r="11" spans="1:5" ht="36" customHeight="1" thickBot="1" x14ac:dyDescent="0.4">
      <c r="A11" s="69">
        <v>10</v>
      </c>
      <c r="B11" s="70" t="s">
        <v>54</v>
      </c>
      <c r="C11" s="70" t="s">
        <v>55</v>
      </c>
      <c r="D11" s="71" t="s">
        <v>56</v>
      </c>
      <c r="E11" s="74">
        <v>3050</v>
      </c>
    </row>
    <row r="12" spans="1:5" s="5" customFormat="1" ht="23" x14ac:dyDescent="0.5">
      <c r="A12" s="99" t="s">
        <v>24</v>
      </c>
      <c r="B12" s="99"/>
      <c r="C12" s="99"/>
      <c r="D12" s="99"/>
      <c r="E12" s="99"/>
    </row>
    <row r="13" spans="1:5" s="5" customFormat="1" ht="26.25" customHeight="1" x14ac:dyDescent="0.5">
      <c r="A13" s="99" t="s">
        <v>25</v>
      </c>
      <c r="B13" s="99"/>
      <c r="C13" s="99"/>
      <c r="D13" s="99"/>
      <c r="E13" s="99"/>
    </row>
  </sheetData>
  <mergeCells count="3">
    <mergeCell ref="A12:E12"/>
    <mergeCell ref="A13:E13"/>
    <mergeCell ref="A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R23"/>
  <sheetViews>
    <sheetView zoomScaleNormal="100" workbookViewId="0">
      <pane ySplit="1" topLeftCell="A2" activePane="bottomLeft" state="frozen"/>
      <selection pane="bottomLeft" activeCell="O11" sqref="O11"/>
    </sheetView>
  </sheetViews>
  <sheetFormatPr defaultColWidth="9.1796875" defaultRowHeight="19" x14ac:dyDescent="0.4"/>
  <cols>
    <col min="1" max="1" width="4" style="23" customWidth="1"/>
    <col min="2" max="2" width="6.54296875" style="25" customWidth="1"/>
    <col min="3" max="3" width="14.1796875" style="26" customWidth="1"/>
    <col min="4" max="4" width="9.7265625" style="27" customWidth="1"/>
    <col min="5" max="5" width="8" style="28" customWidth="1"/>
    <col min="6" max="6" width="6.26953125" style="28" customWidth="1"/>
    <col min="7" max="7" width="7.1796875" style="28" customWidth="1"/>
    <col min="8" max="15" width="7.54296875" style="28" customWidth="1"/>
    <col min="16" max="16" width="8.81640625" style="28" customWidth="1"/>
    <col min="17" max="17" width="11.54296875" style="29" customWidth="1"/>
    <col min="18" max="18" width="8.453125" style="22" customWidth="1"/>
    <col min="19" max="16384" width="9.1796875" style="23"/>
  </cols>
  <sheetData>
    <row r="1" spans="1:18" s="6" customFormat="1" ht="76.5" customHeight="1" thickBot="1" x14ac:dyDescent="0.3">
      <c r="A1" s="90" t="s">
        <v>57</v>
      </c>
      <c r="B1" s="30" t="s">
        <v>10</v>
      </c>
      <c r="C1" s="31" t="s">
        <v>3</v>
      </c>
      <c r="D1" s="31" t="s">
        <v>1</v>
      </c>
      <c r="E1" s="32" t="s">
        <v>4</v>
      </c>
      <c r="F1" s="33" t="s">
        <v>0</v>
      </c>
      <c r="G1" s="91" t="s">
        <v>8</v>
      </c>
      <c r="H1" s="92" t="s">
        <v>42</v>
      </c>
      <c r="I1" s="93" t="s">
        <v>7</v>
      </c>
      <c r="J1" s="92" t="s">
        <v>6</v>
      </c>
      <c r="K1" s="91" t="s">
        <v>9</v>
      </c>
      <c r="L1" s="92" t="s">
        <v>43</v>
      </c>
      <c r="M1" s="91" t="s">
        <v>5</v>
      </c>
      <c r="N1" s="94" t="s">
        <v>44</v>
      </c>
      <c r="O1" s="94" t="s">
        <v>70</v>
      </c>
      <c r="P1" s="94" t="s">
        <v>41</v>
      </c>
      <c r="Q1" s="95" t="s">
        <v>2</v>
      </c>
      <c r="R1" s="7"/>
    </row>
    <row r="2" spans="1:18" s="14" customFormat="1" x14ac:dyDescent="0.4">
      <c r="A2" s="108">
        <v>1</v>
      </c>
      <c r="B2" s="110">
        <v>50</v>
      </c>
      <c r="C2" s="82" t="s">
        <v>64</v>
      </c>
      <c r="D2" s="82" t="s">
        <v>65</v>
      </c>
      <c r="E2" s="83">
        <v>2003</v>
      </c>
      <c r="F2" s="79">
        <v>66</v>
      </c>
      <c r="G2" s="80">
        <v>12</v>
      </c>
      <c r="H2" s="79">
        <v>12</v>
      </c>
      <c r="I2" s="79">
        <v>21</v>
      </c>
      <c r="J2" s="79">
        <v>1</v>
      </c>
      <c r="K2" s="79">
        <v>5</v>
      </c>
      <c r="L2" s="79">
        <v>12</v>
      </c>
      <c r="M2" s="79">
        <v>21</v>
      </c>
      <c r="N2" s="81">
        <v>45</v>
      </c>
      <c r="O2" s="81">
        <v>10.199999999999999</v>
      </c>
      <c r="P2" s="81">
        <v>2950</v>
      </c>
      <c r="Q2" s="12"/>
      <c r="R2" s="13"/>
    </row>
    <row r="3" spans="1:18" s="14" customFormat="1" ht="19.5" thickBot="1" x14ac:dyDescent="0.45">
      <c r="A3" s="109"/>
      <c r="B3" s="111"/>
      <c r="C3" s="115" t="s">
        <v>66</v>
      </c>
      <c r="D3" s="116"/>
      <c r="E3" s="116"/>
      <c r="F3" s="117"/>
      <c r="G3" s="39">
        <f>+IF(B2&lt;67,LOOKUP(G2,{0;0.1;12.7;13.1;13.6;14.1},{"N";1;2;3;4;5}),+IF(B2&lt;74,LOOKUP(G2,{0;0.1;12.81;13.51;14.01;14.51},{"N";1;2;3;4;5}),+IF(B2&gt;73,LOOKUP(G2,{0;0.1;13.01;13.51;14.01;14.51},{"N";1;2;3;4;5}))))</f>
        <v>1</v>
      </c>
      <c r="H3" s="39">
        <f>+IF(B2&gt;1,LOOKUP(H2,{0;0.1;7;10;13;16},{"N";5;4;3;2;1}))</f>
        <v>3</v>
      </c>
      <c r="I3" s="39">
        <f>+IF(B2&lt;61,LOOKUP(I2,{0;0.1;16;21;24;27},{"N";5;4;3;2;1}),+IF(B2&lt;67,LOOKUP(I2,{0;0.1;12;16;21;24},{"N";5;4;3;2;1}),+IF(B2&lt;74,LOOKUP(I2,{0;0.1;10;12;17;21},{"N";5;4;3;2;1}),+IF(B2&gt;73,LOOKUP(I2,{0;0.1;8;10;15;19},{"N";5;4;3;2;1})))))</f>
        <v>3</v>
      </c>
      <c r="J3" s="39">
        <f>+IF(B2&lt;61,LOOKUP(J2,{0;0.1;1;1.5;2;3},{"N";5;4;3;2;1}),+IF(B2&lt;67,LOOKUP(J2,{0;0.1;1;1.5;2;3},{"N";5;4;3;2;1}),+IF(B2&lt;74,LOOKUP(J2,{0;0.1;0.5;1;1.5;2},{"N";5;4;3;2;1}),+IF(B2&gt;73,LOOKUP(J2,{0;0.1;0.25;0.5;0.75;1},{"N";5;4;3;2;1})))))</f>
        <v>4</v>
      </c>
      <c r="K3" s="39">
        <f>+IF(B2&lt;61,LOOKUP(K2,{0;0.1;10;14;17;20},{"N";5;4;3;2;1}),+IF(B2&lt;67,LOOKUP(K2,{0;0.1;7;10;14;17},{"N";5;4;3;2;1}),+IF(B2&lt;74,LOOKUP(K2,{0;0.1;5;7;10;14},{"N";5;4;3;2;1}),+IF(B2&gt;73,LOOKUP(K2,{0;0.1;1;2;4;6},{"N";5;4;3;2;1})))))</f>
        <v>5</v>
      </c>
      <c r="L3" s="39">
        <f>+IF(B2&gt;1,LOOKUP(L2,{0;0.1;5.1;10.1;15.1;20.1},{"N";1;2;3;4;5}))</f>
        <v>3</v>
      </c>
      <c r="M3" s="39">
        <f>+IF(B2&lt;61,LOOKUP(M2,{0;0.1;5;7;10;14},{"N";5;4;3;2;1}),+IF(B2&lt;67,LOOKUP(M2,{0;0.1;3;5;7;10},{"N";5;4;3;2;1}),+IF(B2&lt;74,LOOKUP(M2,{0;0.1;1;2;3;5},{"N";5;4;3;2;1}),+IF(B2&gt;73,LOOKUP(M2,{0;0.1;1;2;3;5},{"N";5;4;3;2;1})))))</f>
        <v>1</v>
      </c>
      <c r="N3" s="39">
        <f>+IF(B2&lt;74,LOOKUP(N2,{0;0.1;40;50;60;70},{"N";5;4;3;2;1}),+IF(B2&gt;73,LOOKUP(N2,{0;0.1;30;40;50;60},{"N";5;4;3;2;1})))</f>
        <v>4</v>
      </c>
      <c r="O3" s="39">
        <f>+IF(B2&lt;67,LOOKUP(O2,{0;0.1;7.5;8.7;10;11},{"N";5;4;3;2;1}),+IF(B2&lt;74,LOOKUP(O2,{0;0.1;7.1;8.1;9.5;10.5},{"N";5;4;3;2;1}),+IF(B2&gt;73,LOOKUP(O2,{0;0.1;6;7.1;8.1;9.5},{"N";5;4;3;2;1}))))</f>
        <v>2</v>
      </c>
      <c r="P3" s="39">
        <f>+IF(B2&lt;67,LOOKUP(P2,{0;0.1;2500;2650;2800;2900},{"N";5;4;3;2;1}),+IF(B2&lt;74,LOOKUP(P2,{0;0.1;2300;2500;2700;2800},{"N";5;4;3;2;1}),+IF(B2&gt;73,LOOKUP(P2,{0;0.1;2100;2200;2300;2500},{"N";5;4;3;2;1}))))</f>
        <v>1</v>
      </c>
      <c r="Q3" s="40">
        <f>AVERAGEIF(G3:P3,"&lt;&gt;*(N)",G3:P3)</f>
        <v>2.7</v>
      </c>
      <c r="R3" s="15"/>
    </row>
    <row r="4" spans="1:18" s="14" customFormat="1" x14ac:dyDescent="0.4">
      <c r="A4" s="102">
        <v>2</v>
      </c>
      <c r="B4" s="104"/>
      <c r="C4" s="16"/>
      <c r="D4" s="16"/>
      <c r="E4" s="17"/>
      <c r="F4" s="17"/>
      <c r="G4" s="18"/>
      <c r="H4" s="17"/>
      <c r="I4" s="17"/>
      <c r="J4" s="17"/>
      <c r="K4" s="17"/>
      <c r="L4" s="17"/>
      <c r="M4" s="17"/>
      <c r="N4" s="19"/>
      <c r="O4" s="19"/>
      <c r="P4" s="19"/>
      <c r="Q4" s="20"/>
      <c r="R4" s="15"/>
    </row>
    <row r="5" spans="1:18" s="14" customFormat="1" ht="19.5" thickBot="1" x14ac:dyDescent="0.45">
      <c r="A5" s="103"/>
      <c r="B5" s="104"/>
      <c r="C5" s="105"/>
      <c r="D5" s="106"/>
      <c r="E5" s="106"/>
      <c r="F5" s="107"/>
      <c r="G5" s="39" t="str">
        <f>+IF(B4&lt;67,LOOKUP(G4,{0;0.1;12.7;13.1;13.6;14.1},{"N";1;2;3;4;5}),+IF(B4&lt;74,LOOKUP(G4,{0;0.1;12.81;13.51;14.01;14.51},{"N";1;2;3;4;5}),+IF(B4&gt;73,LOOKUP(G4,{0;0.1;13.01;13.51;14.01;14.51},{"N";1;2;3;4;5}))))</f>
        <v>N</v>
      </c>
      <c r="H5" s="39" t="b">
        <f>+IF(B4&gt;1,LOOKUP(H4,{0;0.1;7;10;13;16},{"N";5;4;3;2;1}))</f>
        <v>0</v>
      </c>
      <c r="I5" s="39" t="str">
        <f>+IF(B4&lt;61,LOOKUP(I4,{0;0.1;16;21;24;27},{"N";5;4;3;2;1}),+IF(B4&lt;67,LOOKUP(I4,{0;0.1;12;16;21;24},{"N";5;4;3;2;1}),+IF(B4&lt;74,LOOKUP(I4,{0;0.1;10;12;17;21},{"N";5;4;3;2;1}),+IF(B4&gt;73,LOOKUP(I4,{0;0.1;8;10;15;19},{"N";5;4;3;2;1})))))</f>
        <v>N</v>
      </c>
      <c r="J5" s="39" t="str">
        <f>+IF(B4&lt;61,LOOKUP(J4,{0;0.1;1;1.5;2;3},{"N";5;4;3;2;1}),+IF(B4&lt;67,LOOKUP(J4,{0;0.1;1;1.5;2;3},{"N";5;4;3;2;1}),+IF(B4&lt;74,LOOKUP(J4,{0;0.1;0.5;1;1.5;2},{"N";5;4;3;2;1}),+IF(B4&gt;73,LOOKUP(J4,{0;0.1;0.25;0.5;0.75;1},{"N";5;4;3;2;1})))))</f>
        <v>N</v>
      </c>
      <c r="K5" s="39" t="str">
        <f>+IF(B4&lt;61,LOOKUP(K4,{0;0.1;10;14;17;20},{"N";5;4;3;2;1}),+IF(B4&lt;67,LOOKUP(K4,{0;0.1;7;10;14;17},{"N";5;4;3;2;1}),+IF(B4&lt;74,LOOKUP(K4,{0;0.1;5;7;10;14},{"N";5;4;3;2;1}),+IF(B4&gt;73,LOOKUP(K4,{0;0.1;1;2;4;6},{"N";5;4;3;2;1})))))</f>
        <v>N</v>
      </c>
      <c r="L5" s="39" t="b">
        <f>+IF(B4&gt;1,LOOKUP(L4,{0;0.1;5.1;10.1;15.1;20.1},{"N";1;2;3;4;5}))</f>
        <v>0</v>
      </c>
      <c r="M5" s="39" t="str">
        <f>+IF(B4&lt;61,LOOKUP(M4,{0;0.1;5;7;10;14},{"N";5;4;3;2;1}),+IF(B4&lt;67,LOOKUP(M4,{0;0.1;3;5;7;10},{"N";5;4;3;2;1}),+IF(B4&lt;74,LOOKUP(M4,{0;0.1;1;2;3;5},{"N";5;4;3;2;1}),+IF(B4&gt;73,LOOKUP(M4,{0;0.1;1;2;3;5},{"N";5;4;3;2;1})))))</f>
        <v>N</v>
      </c>
      <c r="N5" s="39" t="str">
        <f>+IF(B4&lt;74,LOOKUP(N4,{0;0.1;40;50;60;70},{"N";5;4;3;2;1}),+IF(B4&gt;73,LOOKUP(N4,{0;0.1;30;40;50;60},{"N";5;4;3;2;1})))</f>
        <v>N</v>
      </c>
      <c r="O5" s="39" t="str">
        <f>+IF(B4&lt;67,LOOKUP(O4,{0;0.1;7.5;8.7;10;11},{"N";5;4;3;2;1}),+IF(B4&lt;74,LOOKUP(O4,{0;0.1;7.1;8.1;9.5;10.5},{"N";5;4;3;2;1}),+IF(B4&gt;73,LOOKUP(O4,{0;0.1;6;7.1;8.1;9.5},{"N";5;4;3;2;1}))))</f>
        <v>N</v>
      </c>
      <c r="P5" s="39" t="str">
        <f>+IF(B4&lt;67,LOOKUP(P4,{0;0.1;2500;2650;2800;2900},{"N";5;4;3;2;1}),+IF(B4&lt;74,LOOKUP(P4,{0;0.1;2300;2500;2700;2800},{"N";5;4;3;2;1}),+IF(B4&gt;73,LOOKUP(P4,{0;0.1;2100;2200;2300;2500},{"N";5;4;3;2;1}))))</f>
        <v>N</v>
      </c>
      <c r="Q5" s="40" t="e">
        <f>AVERAGEIF(G5:P5,"&lt;&gt;*(N)",G5:P5)</f>
        <v>#DIV/0!</v>
      </c>
      <c r="R5" s="21"/>
    </row>
    <row r="6" spans="1:18" s="14" customFormat="1" x14ac:dyDescent="0.4">
      <c r="A6" s="108">
        <v>3</v>
      </c>
      <c r="B6" s="110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11"/>
      <c r="O6" s="81"/>
      <c r="P6" s="11"/>
      <c r="Q6" s="12"/>
      <c r="R6" s="21"/>
    </row>
    <row r="7" spans="1:18" s="14" customFormat="1" ht="19.5" thickBot="1" x14ac:dyDescent="0.45">
      <c r="A7" s="109"/>
      <c r="B7" s="111"/>
      <c r="C7" s="112"/>
      <c r="D7" s="113"/>
      <c r="E7" s="113"/>
      <c r="F7" s="114"/>
      <c r="G7" s="39" t="str">
        <f>+IF(B6&lt;67,LOOKUP(G6,{0;0.1;12.7;13.1;13.6;14.1},{"N";1;2;3;4;5}),+IF(B6&lt;74,LOOKUP(G6,{0;0.1;12.81;13.51;14.01;14.51},{"N";1;2;3;4;5}),+IF(B6&gt;73,LOOKUP(G6,{0;0.1;13.01;13.51;14.01;14.51},{"N";1;2;3;4;5}))))</f>
        <v>N</v>
      </c>
      <c r="H7" s="39" t="b">
        <f>+IF(B6&gt;1,LOOKUP(H6,{0;0.1;7;10;13;16},{"N";5;4;3;2;1}))</f>
        <v>0</v>
      </c>
      <c r="I7" s="39" t="str">
        <f>+IF(B6&lt;61,LOOKUP(I6,{0;0.1;16;21;24;27},{"N";5;4;3;2;1}),+IF(B6&lt;67,LOOKUP(I6,{0;0.1;12;16;21;24},{"N";5;4;3;2;1}),+IF(B6&lt;74,LOOKUP(I6,{0;0.1;10;12;17;21},{"N";5;4;3;2;1}),+IF(B6&gt;73,LOOKUP(I6,{0;0.1;8;10;15;19},{"N";5;4;3;2;1})))))</f>
        <v>N</v>
      </c>
      <c r="J7" s="39" t="str">
        <f>+IF(B6&lt;61,LOOKUP(J6,{0;0.1;1;1.5;2;3},{"N";5;4;3;2;1}),+IF(B6&lt;67,LOOKUP(J6,{0;0.1;1;1.5;2;3},{"N";5;4;3;2;1}),+IF(B6&lt;74,LOOKUP(J6,{0;0.1;0.5;1;1.5;2},{"N";5;4;3;2;1}),+IF(B6&gt;73,LOOKUP(J6,{0;0.1;0.25;0.5;0.75;1},{"N";5;4;3;2;1})))))</f>
        <v>N</v>
      </c>
      <c r="K7" s="39" t="str">
        <f>+IF(B6&lt;61,LOOKUP(K6,{0;0.1;10;14;17;20},{"N";5;4;3;2;1}),+IF(B6&lt;67,LOOKUP(K6,{0;0.1;7;10;14;17},{"N";5;4;3;2;1}),+IF(B6&lt;74,LOOKUP(K6,{0;0.1;5;7;10;14},{"N";5;4;3;2;1}),+IF(B6&gt;73,LOOKUP(K6,{0;0.1;1;2;4;6},{"N";5;4;3;2;1})))))</f>
        <v>N</v>
      </c>
      <c r="L7" s="39" t="b">
        <f>+IF(B6&gt;1,LOOKUP(L6,{0;0.1;5.1;10.1;15.1;20.1},{"N";1;2;3;4;5}))</f>
        <v>0</v>
      </c>
      <c r="M7" s="39" t="str">
        <f>+IF(B6&lt;61,LOOKUP(M6,{0;0.1;5;7;10;14},{"N";5;4;3;2;1}),+IF(B6&lt;67,LOOKUP(M6,{0;0.1;3;5;7;10},{"N";5;4;3;2;1}),+IF(B6&lt;74,LOOKUP(M6,{0;0.1;1;2;3;5},{"N";5;4;3;2;1}),+IF(B6&gt;73,LOOKUP(M6,{0;0.1;1;2;3;5},{"N";5;4;3;2;1})))))</f>
        <v>N</v>
      </c>
      <c r="N7" s="39" t="str">
        <f>+IF(B6&lt;74,LOOKUP(N6,{0;0.1;40;50;60;70},{"N";5;4;3;2;1}),+IF(B6&gt;73,LOOKUP(N6,{0;0.1;30;40;50;60},{"N";5;4;3;2;1})))</f>
        <v>N</v>
      </c>
      <c r="O7" s="39" t="str">
        <f>+IF(B6&lt;67,LOOKUP(O6,{0;0.1;7.5;8.7;10;11},{"N";5;4;3;2;1}),+IF(B6&lt;74,LOOKUP(O6,{0;0.1;7.1;8.1;9.5;10.5},{"N";5;4;3;2;1}),+IF(B6&gt;73,LOOKUP(O6,{0;0.1;6;7.1;8.1;9.5},{"N";5;4;3;2;1}))))</f>
        <v>N</v>
      </c>
      <c r="P7" s="39" t="str">
        <f>+IF(B6&lt;67,LOOKUP(P6,{0;0.1;2500;2650;2800;2900},{"N";5;4;3;2;1}),+IF(B6&lt;74,LOOKUP(P6,{0;0.1;2300;2500;2700;2800},{"N";5;4;3;2;1}),+IF(B6&gt;73,LOOKUP(P6,{0;0.1;2100;2200;2300;2500},{"N";5;4;3;2;1}))))</f>
        <v>N</v>
      </c>
      <c r="Q7" s="40" t="e">
        <f>AVERAGEIF(G7:P7,"&lt;&gt;*(N)",G7:P7)</f>
        <v>#DIV/0!</v>
      </c>
      <c r="R7" s="21"/>
    </row>
    <row r="8" spans="1:18" s="14" customFormat="1" x14ac:dyDescent="0.4">
      <c r="A8" s="102">
        <v>4</v>
      </c>
      <c r="B8" s="104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9"/>
      <c r="O8" s="19"/>
      <c r="P8" s="19"/>
      <c r="Q8" s="20"/>
      <c r="R8" s="21"/>
    </row>
    <row r="9" spans="1:18" ht="19.5" thickBot="1" x14ac:dyDescent="0.45">
      <c r="A9" s="103"/>
      <c r="B9" s="104"/>
      <c r="C9" s="105"/>
      <c r="D9" s="106"/>
      <c r="E9" s="106"/>
      <c r="F9" s="107"/>
      <c r="G9" s="39" t="str">
        <f>+IF(B8&lt;67,LOOKUP(G8,{0;0.1;12.7;13.1;13.6;14.1},{"N";1;2;3;4;5}),+IF(B8&lt;74,LOOKUP(G8,{0;0.1;12.81;13.51;14.01;14.51},{"N";1;2;3;4;5}),+IF(B8&gt;73,LOOKUP(G8,{0;0.1;13.01;13.51;14.01;14.51},{"N";1;2;3;4;5}))))</f>
        <v>N</v>
      </c>
      <c r="H9" s="39" t="b">
        <f>+IF(B8&gt;1,LOOKUP(H8,{0;0.1;7;10;13;16},{"N";5;4;3;2;1}))</f>
        <v>0</v>
      </c>
      <c r="I9" s="39" t="str">
        <f>+IF(B8&lt;61,LOOKUP(I8,{0;0.1;16;21;24;27},{"N";5;4;3;2;1}),+IF(B8&lt;67,LOOKUP(I8,{0;0.1;12;16;21;24},{"N";5;4;3;2;1}),+IF(B8&lt;74,LOOKUP(I8,{0;0.1;10;12;17;21},{"N";5;4;3;2;1}),+IF(B8&gt;73,LOOKUP(I8,{0;0.1;8;10;15;19},{"N";5;4;3;2;1})))))</f>
        <v>N</v>
      </c>
      <c r="J9" s="39" t="str">
        <f>+IF(B8&lt;61,LOOKUP(J8,{0;0.1;1;1.5;2;3},{"N";5;4;3;2;1}),+IF(B8&lt;67,LOOKUP(J8,{0;0.1;1;1.5;2;3},{"N";5;4;3;2;1}),+IF(B8&lt;74,LOOKUP(J8,{0;0.1;0.5;1;1.5;2},{"N";5;4;3;2;1}),+IF(B8&gt;73,LOOKUP(J8,{0;0.1;0.25;0.5;0.75;1},{"N";5;4;3;2;1})))))</f>
        <v>N</v>
      </c>
      <c r="K9" s="39" t="str">
        <f>+IF(B8&lt;61,LOOKUP(K8,{0;0.1;10;14;17;20},{"N";5;4;3;2;1}),+IF(B8&lt;67,LOOKUP(K8,{0;0.1;7;10;14;17},{"N";5;4;3;2;1}),+IF(B8&lt;74,LOOKUP(K8,{0;0.1;5;7;10;14},{"N";5;4;3;2;1}),+IF(B8&gt;73,LOOKUP(K8,{0;0.1;1;2;4;6},{"N";5;4;3;2;1})))))</f>
        <v>N</v>
      </c>
      <c r="L9" s="39" t="b">
        <f>+IF(B8&gt;1,LOOKUP(L8,{0;0.1;5.1;10.1;15.1;20.1},{"N";1;2;3;4;5}))</f>
        <v>0</v>
      </c>
      <c r="M9" s="39" t="str">
        <f>+IF(B8&lt;61,LOOKUP(M8,{0;0.1;5;7;10;14},{"N";5;4;3;2;1}),+IF(B8&lt;67,LOOKUP(M8,{0;0.1;3;5;7;10},{"N";5;4;3;2;1}),+IF(B8&lt;74,LOOKUP(M8,{0;0.1;1;2;3;5},{"N";5;4;3;2;1}),+IF(B8&gt;73,LOOKUP(M8,{0;0.1;1;2;3;5},{"N";5;4;3;2;1})))))</f>
        <v>N</v>
      </c>
      <c r="N9" s="39" t="str">
        <f>+IF(B8&lt;74,LOOKUP(N8,{0;0.1;40;50;60;70},{"N";5;4;3;2;1}),+IF(B8&gt;73,LOOKUP(N8,{0;0.1;30;40;50;60},{"N";5;4;3;2;1})))</f>
        <v>N</v>
      </c>
      <c r="O9" s="39" t="str">
        <f>+IF(B8&lt;67,LOOKUP(O8,{0;0.1;7.5;8.7;10;11},{"N";5;4;3;2;1}),+IF(B8&lt;74,LOOKUP(O8,{0;0.1;7.1;8.1;9.5;10.5},{"N";5;4;3;2;1}),+IF(B8&gt;73,LOOKUP(O8,{0;0.1;6;7.1;8.1;9.5},{"N";5;4;3;2;1}))))</f>
        <v>N</v>
      </c>
      <c r="P9" s="39" t="str">
        <f>+IF(B8&lt;67,LOOKUP(P8,{0;0.1;2500;2650;2800;2900},{"N";5;4;3;2;1}),+IF(B8&lt;74,LOOKUP(P8,{0;0.1;2300;2500;2700;2800},{"N";5;4;3;2;1}),+IF(B8&gt;73,LOOKUP(P8,{0;0.1;2100;2200;2300;2500},{"N";5;4;3;2;1}))))</f>
        <v>N</v>
      </c>
      <c r="Q9" s="40" t="e">
        <f>AVERAGEIF(G9:P9,"&lt;&gt;*(N)",G9:P9)</f>
        <v>#DIV/0!</v>
      </c>
    </row>
    <row r="10" spans="1:18" x14ac:dyDescent="0.4">
      <c r="A10" s="108">
        <v>5</v>
      </c>
      <c r="B10" s="110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11"/>
      <c r="O10" s="81"/>
      <c r="P10" s="11"/>
      <c r="Q10" s="12"/>
    </row>
    <row r="11" spans="1:18" ht="19.5" thickBot="1" x14ac:dyDescent="0.45">
      <c r="A11" s="109"/>
      <c r="B11" s="111"/>
      <c r="C11" s="112"/>
      <c r="D11" s="113"/>
      <c r="E11" s="113"/>
      <c r="F11" s="114"/>
      <c r="G11" s="39" t="str">
        <f>+IF(B10&lt;67,LOOKUP(G10,{0;0.1;12.7;13.1;13.6;14.1},{"N";1;2;3;4;5}),+IF(B10&lt;74,LOOKUP(G10,{0;0.1;12.81;13.51;14.01;14.51},{"N";1;2;3;4;5}),+IF(B10&gt;73,LOOKUP(G10,{0;0.1;13.01;13.51;14.01;14.51},{"N";1;2;3;4;5}))))</f>
        <v>N</v>
      </c>
      <c r="H11" s="39" t="b">
        <f>+IF(B10&gt;1,LOOKUP(H10,{0;0.1;7;10;13;16},{"N";5;4;3;2;1}))</f>
        <v>0</v>
      </c>
      <c r="I11" s="39" t="str">
        <f>+IF(B10&lt;61,LOOKUP(I10,{0;0.1;16;21;24;27},{"N";5;4;3;2;1}),+IF(B10&lt;67,LOOKUP(I10,{0;0.1;12;16;21;24},{"N";5;4;3;2;1}),+IF(B10&lt;74,LOOKUP(I10,{0;0.1;10;12;17;21},{"N";5;4;3;2;1}),+IF(B10&gt;73,LOOKUP(I10,{0;0.1;8;10;15;19},{"N";5;4;3;2;1})))))</f>
        <v>N</v>
      </c>
      <c r="J11" s="39" t="str">
        <f>+IF(B10&lt;61,LOOKUP(J10,{0;0.1;1;1.5;2;3},{"N";5;4;3;2;1}),+IF(B10&lt;67,LOOKUP(J10,{0;0.1;1;1.5;2;3},{"N";5;4;3;2;1}),+IF(B10&lt;74,LOOKUP(J10,{0;0.1;0.5;1;1.5;2},{"N";5;4;3;2;1}),+IF(B10&gt;73,LOOKUP(J10,{0;0.1;0.25;0.5;0.75;1},{"N";5;4;3;2;1})))))</f>
        <v>N</v>
      </c>
      <c r="K11" s="39" t="str">
        <f>+IF(B10&lt;61,LOOKUP(K10,{0;0.1;10;14;17;20},{"N";5;4;3;2;1}),+IF(B10&lt;67,LOOKUP(K10,{0;0.1;7;10;14;17},{"N";5;4;3;2;1}),+IF(B10&lt;74,LOOKUP(K10,{0;0.1;5;7;10;14},{"N";5;4;3;2;1}),+IF(B10&gt;73,LOOKUP(K10,{0;0.1;1;2;4;6},{"N";5;4;3;2;1})))))</f>
        <v>N</v>
      </c>
      <c r="L11" s="39" t="b">
        <f>+IF(B10&gt;1,LOOKUP(L10,{0;0.1;5.1;10.1;15.1;20.1},{"N";1;2;3;4;5}))</f>
        <v>0</v>
      </c>
      <c r="M11" s="39" t="str">
        <f>+IF(B10&lt;61,LOOKUP(M10,{0;0.1;5;7;10;14},{"N";5;4;3;2;1}),+IF(B10&lt;67,LOOKUP(M10,{0;0.1;3;5;7;10},{"N";5;4;3;2;1}),+IF(B10&lt;74,LOOKUP(M10,{0;0.1;1;2;3;5},{"N";5;4;3;2;1}),+IF(B10&gt;73,LOOKUP(M10,{0;0.1;1;2;3;5},{"N";5;4;3;2;1})))))</f>
        <v>N</v>
      </c>
      <c r="N11" s="39" t="str">
        <f>+IF(B10&lt;74,LOOKUP(N10,{0;0.1;40;50;60;70},{"N";5;4;3;2;1}),+IF(B10&gt;73,LOOKUP(N10,{0;0.1;30;40;50;60},{"N";5;4;3;2;1})))</f>
        <v>N</v>
      </c>
      <c r="O11" s="39" t="str">
        <f>+IF(B10&lt;67,LOOKUP(O10,{0;0.1;7.5;8.7;10;11},{"N";5;4;3;2;1}),+IF(B10&lt;74,LOOKUP(O10,{0;0.1;7.1;8.1;9.5;10.5},{"N";5;4;3;2;1}),+IF(B10&gt;73,LOOKUP(O10,{0;0.1;6;7.1;8.1;9.5},{"N";5;4;3;2;1}))))</f>
        <v>N</v>
      </c>
      <c r="P11" s="39" t="str">
        <f>+IF(B10&lt;67,LOOKUP(P10,{0;0.1;2500;2650;2800;2900},{"N";5;4;3;2;1}),+IF(B10&lt;74,LOOKUP(P10,{0;0.1;2300;2500;2700;2800},{"N";5;4;3;2;1}),+IF(B10&gt;73,LOOKUP(P10,{0;0.1;2100;2200;2300;2500},{"N";5;4;3;2;1}))))</f>
        <v>N</v>
      </c>
      <c r="Q11" s="40" t="e">
        <f>AVERAGEIF(G11:P11,"&lt;&gt;*(N)",G11:P11)</f>
        <v>#DIV/0!</v>
      </c>
    </row>
    <row r="12" spans="1:18" x14ac:dyDescent="0.4">
      <c r="A12" s="102">
        <v>6</v>
      </c>
      <c r="B12" s="104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9"/>
      <c r="O12" s="19"/>
      <c r="P12" s="19"/>
      <c r="Q12" s="20"/>
    </row>
    <row r="13" spans="1:18" ht="19.5" thickBot="1" x14ac:dyDescent="0.45">
      <c r="A13" s="103"/>
      <c r="B13" s="104"/>
      <c r="C13" s="105"/>
      <c r="D13" s="106"/>
      <c r="E13" s="106"/>
      <c r="F13" s="107"/>
      <c r="G13" s="39" t="str">
        <f>+IF(B12&lt;67,LOOKUP(G12,{0;0.1;12.7;13.1;13.6;14.1},{"N";1;2;3;4;5}),+IF(B12&lt;74,LOOKUP(G12,{0;0.1;12.81;13.51;14.01;14.51},{"N";1;2;3;4;5}),+IF(B12&gt;73,LOOKUP(G12,{0;0.1;13.01;13.51;14.01;14.51},{"N";1;2;3;4;5}))))</f>
        <v>N</v>
      </c>
      <c r="H13" s="39" t="b">
        <f>+IF(B12&gt;1,LOOKUP(H12,{0;0.1;7;10;13;16},{"N";5;4;3;2;1}))</f>
        <v>0</v>
      </c>
      <c r="I13" s="39" t="str">
        <f>+IF(B12&lt;61,LOOKUP(I12,{0;0.1;16;21;24;27},{"N";5;4;3;2;1}),+IF(B12&lt;67,LOOKUP(I12,{0;0.1;12;16;21;24},{"N";5;4;3;2;1}),+IF(B12&lt;74,LOOKUP(I12,{0;0.1;10;12;17;21},{"N";5;4;3;2;1}),+IF(B12&gt;73,LOOKUP(I12,{0;0.1;8;10;15;19},{"N";5;4;3;2;1})))))</f>
        <v>N</v>
      </c>
      <c r="J13" s="39" t="str">
        <f>+IF(B12&lt;61,LOOKUP(J12,{0;0.1;1;1.5;2;3},{"N";5;4;3;2;1}),+IF(B12&lt;67,LOOKUP(J12,{0;0.1;1;1.5;2;3},{"N";5;4;3;2;1}),+IF(B12&lt;74,LOOKUP(J12,{0;0.1;0.5;1;1.5;2},{"N";5;4;3;2;1}),+IF(B12&gt;73,LOOKUP(J12,{0;0.1;0.25;0.5;0.75;1},{"N";5;4;3;2;1})))))</f>
        <v>N</v>
      </c>
      <c r="K13" s="39" t="str">
        <f>+IF(B12&lt;61,LOOKUP(K12,{0;0.1;10;14;17;20},{"N";5;4;3;2;1}),+IF(B12&lt;67,LOOKUP(K12,{0;0.1;7;10;14;17},{"N";5;4;3;2;1}),+IF(B12&lt;74,LOOKUP(K12,{0;0.1;5;7;10;14},{"N";5;4;3;2;1}),+IF(B12&gt;73,LOOKUP(K12,{0;0.1;1;2;4;6},{"N";5;4;3;2;1})))))</f>
        <v>N</v>
      </c>
      <c r="L13" s="39" t="b">
        <f>+IF(B12&gt;1,LOOKUP(L12,{0;0.1;5.1;10.1;15.1;20.1},{"N";1;2;3;4;5}))</f>
        <v>0</v>
      </c>
      <c r="M13" s="39" t="str">
        <f>+IF(B12&lt;61,LOOKUP(M12,{0;0.1;5;7;10;14},{"N";5;4;3;2;1}),+IF(B12&lt;67,LOOKUP(M12,{0;0.1;3;5;7;10},{"N";5;4;3;2;1}),+IF(B12&lt;74,LOOKUP(M12,{0;0.1;1;2;3;5},{"N";5;4;3;2;1}),+IF(B12&gt;73,LOOKUP(M12,{0;0.1;1;2;3;5},{"N";5;4;3;2;1})))))</f>
        <v>N</v>
      </c>
      <c r="N13" s="39" t="str">
        <f>+IF(B12&lt;74,LOOKUP(N12,{0;0.1;40;50;60;70},{"N";5;4;3;2;1}),+IF(B12&gt;73,LOOKUP(N12,{0;0.1;30;40;50;60},{"N";5;4;3;2;1})))</f>
        <v>N</v>
      </c>
      <c r="O13" s="39" t="str">
        <f>+IF(B12&lt;67,LOOKUP(O12,{0;0.1;7.5;8.7;10;11},{"N";5;4;3;2;1}),+IF(B12&lt;74,LOOKUP(O12,{0;0.1;7.1;8.1;9.5;10.5},{"N";5;4;3;2;1}),+IF(B12&gt;73,LOOKUP(O12,{0;0.1;6;7.1;8.1;9.5},{"N";5;4;3;2;1}))))</f>
        <v>N</v>
      </c>
      <c r="P13" s="39" t="str">
        <f>+IF(B12&lt;67,LOOKUP(P12,{0;0.1;2500;2650;2800;2900},{"N";5;4;3;2;1}),+IF(B12&lt;74,LOOKUP(P12,{0;0.1;2300;2500;2700;2800},{"N";5;4;3;2;1}),+IF(B12&gt;73,LOOKUP(P12,{0;0.1;2100;2200;2300;2500},{"N";5;4;3;2;1}))))</f>
        <v>N</v>
      </c>
      <c r="Q13" s="40" t="e">
        <f>AVERAGEIF(G13:P13,"&lt;&gt;*(N)",G13:P13)</f>
        <v>#DIV/0!</v>
      </c>
    </row>
    <row r="14" spans="1:18" s="14" customFormat="1" x14ac:dyDescent="0.4">
      <c r="A14" s="108">
        <v>7</v>
      </c>
      <c r="B14" s="110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11"/>
      <c r="O14" s="81"/>
      <c r="P14" s="11"/>
      <c r="Q14" s="12"/>
      <c r="R14" s="21"/>
    </row>
    <row r="15" spans="1:18" s="14" customFormat="1" ht="19.5" thickBot="1" x14ac:dyDescent="0.45">
      <c r="A15" s="109"/>
      <c r="B15" s="111"/>
      <c r="C15" s="112"/>
      <c r="D15" s="113"/>
      <c r="E15" s="113"/>
      <c r="F15" s="114"/>
      <c r="G15" s="39" t="str">
        <f>+IF(B14&lt;67,LOOKUP(G14,{0;0.1;12.7;13.1;13.6;14.1},{"N";1;2;3;4;5}),+IF(B14&lt;74,LOOKUP(G14,{0;0.1;12.81;13.51;14.01;14.51},{"N";1;2;3;4;5}),+IF(B14&gt;73,LOOKUP(G14,{0;0.1;13.01;13.51;14.01;14.51},{"N";1;2;3;4;5}))))</f>
        <v>N</v>
      </c>
      <c r="H15" s="39" t="b">
        <f>+IF(B14&gt;1,LOOKUP(H14,{0;0.1;7;10;13;16},{"N";5;4;3;2;1}))</f>
        <v>0</v>
      </c>
      <c r="I15" s="39" t="str">
        <f>+IF(B14&lt;61,LOOKUP(I14,{0;0.1;16;21;24;27},{"N";5;4;3;2;1}),+IF(B14&lt;67,LOOKUP(I14,{0;0.1;12;16;21;24},{"N";5;4;3;2;1}),+IF(B14&lt;74,LOOKUP(I14,{0;0.1;10;12;17;21},{"N";5;4;3;2;1}),+IF(B14&gt;73,LOOKUP(I14,{0;0.1;8;10;15;19},{"N";5;4;3;2;1})))))</f>
        <v>N</v>
      </c>
      <c r="J15" s="39" t="str">
        <f>+IF(B14&lt;61,LOOKUP(J14,{0;0.1;1;1.5;2;3},{"N";5;4;3;2;1}),+IF(B14&lt;67,LOOKUP(J14,{0;0.1;1;1.5;2;3},{"N";5;4;3;2;1}),+IF(B14&lt;74,LOOKUP(J14,{0;0.1;0.5;1;1.5;2},{"N";5;4;3;2;1}),+IF(B14&gt;73,LOOKUP(J14,{0;0.1;0.25;0.5;0.75;1},{"N";5;4;3;2;1})))))</f>
        <v>N</v>
      </c>
      <c r="K15" s="39" t="str">
        <f>+IF(B14&lt;61,LOOKUP(K14,{0;0.1;10;14;17;20},{"N";5;4;3;2;1}),+IF(B14&lt;67,LOOKUP(K14,{0;0.1;7;10;14;17},{"N";5;4;3;2;1}),+IF(B14&lt;74,LOOKUP(K14,{0;0.1;5;7;10;14},{"N";5;4;3;2;1}),+IF(B14&gt;73,LOOKUP(K14,{0;0.1;1;2;4;6},{"N";5;4;3;2;1})))))</f>
        <v>N</v>
      </c>
      <c r="L15" s="39" t="b">
        <f>+IF(B14&gt;1,LOOKUP(L14,{0;0.1;5.1;10.1;15.1;20.1},{"N";1;2;3;4;5}))</f>
        <v>0</v>
      </c>
      <c r="M15" s="39" t="str">
        <f>+IF(B14&lt;61,LOOKUP(M14,{0;0.1;5;7;10;14},{"N";5;4;3;2;1}),+IF(B14&lt;67,LOOKUP(M14,{0;0.1;3;5;7;10},{"N";5;4;3;2;1}),+IF(B14&lt;74,LOOKUP(M14,{0;0.1;1;2;3;5},{"N";5;4;3;2;1}),+IF(B14&gt;73,LOOKUP(M14,{0;0.1;1;2;3;5},{"N";5;4;3;2;1})))))</f>
        <v>N</v>
      </c>
      <c r="N15" s="39" t="str">
        <f>+IF(B14&lt;74,LOOKUP(N14,{0;0.1;40;50;60;70},{"N";5;4;3;2;1}),+IF(B14&gt;73,LOOKUP(N14,{0;0.1;30;40;50;60},{"N";5;4;3;2;1})))</f>
        <v>N</v>
      </c>
      <c r="O15" s="39" t="str">
        <f>+IF(B14&lt;67,LOOKUP(O14,{0;0.1;7.5;8.7;10;11},{"N";5;4;3;2;1}),+IF(B14&lt;74,LOOKUP(O14,{0;0.1;7.1;8.1;9.5;10.5},{"N";5;4;3;2;1}),+IF(B14&gt;73,LOOKUP(O14,{0;0.1;6;7.1;8.1;9.5},{"N";5;4;3;2;1}))))</f>
        <v>N</v>
      </c>
      <c r="P15" s="39" t="str">
        <f>+IF(B14&lt;67,LOOKUP(P14,{0;0.1;2500;2650;2800;2900},{"N";5;4;3;2;1}),+IF(B14&lt;74,LOOKUP(P14,{0;0.1;2300;2500;2700;2800},{"N";5;4;3;2;1}),+IF(B14&gt;73,LOOKUP(P14,{0;0.1;2100;2200;2300;2500},{"N";5;4;3;2;1}))))</f>
        <v>N</v>
      </c>
      <c r="Q15" s="40" t="e">
        <f>AVERAGEIF(G15:P15,"&lt;&gt;*(N)",G15:P15)</f>
        <v>#DIV/0!</v>
      </c>
      <c r="R15" s="21"/>
    </row>
    <row r="16" spans="1:18" s="14" customFormat="1" x14ac:dyDescent="0.4">
      <c r="A16" s="102">
        <v>8</v>
      </c>
      <c r="B16" s="104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9"/>
      <c r="O16" s="19"/>
      <c r="P16" s="19"/>
      <c r="Q16" s="20"/>
      <c r="R16" s="21"/>
    </row>
    <row r="17" spans="1:18" s="14" customFormat="1" ht="19.5" thickBot="1" x14ac:dyDescent="0.45">
      <c r="A17" s="103"/>
      <c r="B17" s="104"/>
      <c r="C17" s="105"/>
      <c r="D17" s="106"/>
      <c r="E17" s="106"/>
      <c r="F17" s="107"/>
      <c r="G17" s="39" t="str">
        <f>+IF(B16&lt;67,LOOKUP(G16,{0;0.1;12.7;13.1;13.6;14.1},{"N";1;2;3;4;5}),+IF(B16&lt;74,LOOKUP(G16,{0;0.1;12.81;13.51;14.01;14.51},{"N";1;2;3;4;5}),+IF(B16&gt;73,LOOKUP(G16,{0;0.1;13.01;13.51;14.01;14.51},{"N";1;2;3;4;5}))))</f>
        <v>N</v>
      </c>
      <c r="H17" s="39" t="b">
        <f>+IF(B16&gt;1,LOOKUP(H16,{0;0.1;7;10;13;16},{"N";5;4;3;2;1}))</f>
        <v>0</v>
      </c>
      <c r="I17" s="39" t="str">
        <f>+IF(B16&lt;61,LOOKUP(I16,{0;0.1;16;21;24;27},{"N";5;4;3;2;1}),+IF(B16&lt;67,LOOKUP(I16,{0;0.1;12;16;21;24},{"N";5;4;3;2;1}),+IF(B16&lt;74,LOOKUP(I16,{0;0.1;10;12;17;21},{"N";5;4;3;2;1}),+IF(B16&gt;73,LOOKUP(I16,{0;0.1;8;10;15;19},{"N";5;4;3;2;1})))))</f>
        <v>N</v>
      </c>
      <c r="J17" s="39" t="str">
        <f>+IF(B16&lt;61,LOOKUP(J16,{0;0.1;1;1.5;2;3},{"N";5;4;3;2;1}),+IF(B16&lt;67,LOOKUP(J16,{0;0.1;1;1.5;2;3},{"N";5;4;3;2;1}),+IF(B16&lt;74,LOOKUP(J16,{0;0.1;0.5;1;1.5;2},{"N";5;4;3;2;1}),+IF(B16&gt;73,LOOKUP(J16,{0;0.1;0.25;0.5;0.75;1},{"N";5;4;3;2;1})))))</f>
        <v>N</v>
      </c>
      <c r="K17" s="39" t="str">
        <f>+IF(B16&lt;61,LOOKUP(K16,{0;0.1;10;14;17;20},{"N";5;4;3;2;1}),+IF(B16&lt;67,LOOKUP(K16,{0;0.1;7;10;14;17},{"N";5;4;3;2;1}),+IF(B16&lt;74,LOOKUP(K16,{0;0.1;5;7;10;14},{"N";5;4;3;2;1}),+IF(B16&gt;73,LOOKUP(K16,{0;0.1;1;2;4;6},{"N";5;4;3;2;1})))))</f>
        <v>N</v>
      </c>
      <c r="L17" s="39" t="b">
        <f>+IF(B16&gt;1,LOOKUP(L16,{0;0.1;5.1;10.1;15.1;20.1},{"N";1;2;3;4;5}))</f>
        <v>0</v>
      </c>
      <c r="M17" s="39" t="str">
        <f>+IF(B16&lt;61,LOOKUP(M16,{0;0.1;5;7;10;14},{"N";5;4;3;2;1}),+IF(B16&lt;67,LOOKUP(M16,{0;0.1;3;5;7;10},{"N";5;4;3;2;1}),+IF(B16&lt;74,LOOKUP(M16,{0;0.1;1;2;3;5},{"N";5;4;3;2;1}),+IF(B16&gt;73,LOOKUP(M16,{0;0.1;1;2;3;5},{"N";5;4;3;2;1})))))</f>
        <v>N</v>
      </c>
      <c r="N17" s="39" t="str">
        <f>+IF(B16&lt;74,LOOKUP(N16,{0;0.1;40;50;60;70},{"N";5;4;3;2;1}),+IF(B16&gt;73,LOOKUP(N16,{0;0.1;30;40;50;60},{"N";5;4;3;2;1})))</f>
        <v>N</v>
      </c>
      <c r="O17" s="39" t="str">
        <f>+IF(B16&lt;67,LOOKUP(O16,{0;0.1;7.5;8.7;10;11},{"N";5;4;3;2;1}),+IF(B16&lt;74,LOOKUP(O16,{0;0.1;7.1;8.1;9.5;10.5},{"N";5;4;3;2;1}),+IF(B16&gt;73,LOOKUP(O16,{0;0.1;6;7.1;8.1;9.5},{"N";5;4;3;2;1}))))</f>
        <v>N</v>
      </c>
      <c r="P17" s="39" t="str">
        <f>+IF(B16&lt;67,LOOKUP(P16,{0;0.1;2500;2650;2800;2900},{"N";5;4;3;2;1}),+IF(B16&lt;74,LOOKUP(P16,{0;0.1;2300;2500;2700;2800},{"N";5;4;3;2;1}),+IF(B16&gt;73,LOOKUP(P16,{0;0.1;2100;2200;2300;2500},{"N";5;4;3;2;1}))))</f>
        <v>N</v>
      </c>
      <c r="Q17" s="40" t="e">
        <f>AVERAGEIF(G17:P17,"&lt;&gt;*(N)",G17:P17)</f>
        <v>#DIV/0!</v>
      </c>
      <c r="R17" s="24"/>
    </row>
    <row r="18" spans="1:18" s="14" customFormat="1" x14ac:dyDescent="0.4">
      <c r="A18" s="108">
        <v>9</v>
      </c>
      <c r="B18" s="110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11"/>
      <c r="O18" s="81"/>
      <c r="P18" s="11"/>
      <c r="Q18" s="12"/>
      <c r="R18" s="15"/>
    </row>
    <row r="19" spans="1:18" ht="19.5" thickBot="1" x14ac:dyDescent="0.45">
      <c r="A19" s="109"/>
      <c r="B19" s="111"/>
      <c r="C19" s="112"/>
      <c r="D19" s="113"/>
      <c r="E19" s="113"/>
      <c r="F19" s="114"/>
      <c r="G19" s="39" t="str">
        <f>+IF(B18&lt;67,LOOKUP(G18,{0;0.1;12.7;13.1;13.6;14.1},{"N";1;2;3;4;5}),+IF(B18&lt;74,LOOKUP(G18,{0;0.1;12.81;13.51;14.01;14.51},{"N";1;2;3;4;5}),+IF(B18&gt;73,LOOKUP(G18,{0;0.1;13.01;13.51;14.01;14.51},{"N";1;2;3;4;5}))))</f>
        <v>N</v>
      </c>
      <c r="H19" s="39" t="b">
        <f>+IF(B18&gt;1,LOOKUP(H18,{0;0.1;7;10;13;16},{"N";5;4;3;2;1}))</f>
        <v>0</v>
      </c>
      <c r="I19" s="39" t="str">
        <f>+IF(B18&lt;61,LOOKUP(I18,{0;0.1;16;21;24;27},{"N";5;4;3;2;1}),+IF(B18&lt;67,LOOKUP(I18,{0;0.1;12;16;21;24},{"N";5;4;3;2;1}),+IF(B18&lt;74,LOOKUP(I18,{0;0.1;10;12;17;21},{"N";5;4;3;2;1}),+IF(B18&gt;73,LOOKUP(I18,{0;0.1;8;10;15;19},{"N";5;4;3;2;1})))))</f>
        <v>N</v>
      </c>
      <c r="J19" s="39" t="str">
        <f>+IF(B18&lt;61,LOOKUP(J18,{0;0.1;1;1.5;2;3},{"N";5;4;3;2;1}),+IF(B18&lt;67,LOOKUP(J18,{0;0.1;1;1.5;2;3},{"N";5;4;3;2;1}),+IF(B18&lt;74,LOOKUP(J18,{0;0.1;0.5;1;1.5;2},{"N";5;4;3;2;1}),+IF(B18&gt;73,LOOKUP(J18,{0;0.1;0.25;0.5;0.75;1},{"N";5;4;3;2;1})))))</f>
        <v>N</v>
      </c>
      <c r="K19" s="39" t="str">
        <f>+IF(B18&lt;61,LOOKUP(K18,{0;0.1;10;14;17;20},{"N";5;4;3;2;1}),+IF(B18&lt;67,LOOKUP(K18,{0;0.1;7;10;14;17},{"N";5;4;3;2;1}),+IF(B18&lt;74,LOOKUP(K18,{0;0.1;5;7;10;14},{"N";5;4;3;2;1}),+IF(B18&gt;73,LOOKUP(K18,{0;0.1;1;2;4;6},{"N";5;4;3;2;1})))))</f>
        <v>N</v>
      </c>
      <c r="L19" s="39" t="b">
        <f>+IF(B18&gt;1,LOOKUP(L18,{0;0.1;5.1;10.1;15.1;20.1},{"N";1;2;3;4;5}))</f>
        <v>0</v>
      </c>
      <c r="M19" s="39" t="str">
        <f>+IF(B18&lt;61,LOOKUP(M18,{0;0.1;5;7;10;14},{"N";5;4;3;2;1}),+IF(B18&lt;67,LOOKUP(M18,{0;0.1;3;5;7;10},{"N";5;4;3;2;1}),+IF(B18&lt;74,LOOKUP(M18,{0;0.1;1;2;3;5},{"N";5;4;3;2;1}),+IF(B18&gt;73,LOOKUP(M18,{0;0.1;1;2;3;5},{"N";5;4;3;2;1})))))</f>
        <v>N</v>
      </c>
      <c r="N19" s="39" t="str">
        <f>+IF(B18&lt;74,LOOKUP(N18,{0;0.1;40;50;60;70},{"N";5;4;3;2;1}),+IF(B18&gt;73,LOOKUP(N18,{0;0.1;30;40;50;60},{"N";5;4;3;2;1})))</f>
        <v>N</v>
      </c>
      <c r="O19" s="39" t="str">
        <f>+IF(B18&lt;67,LOOKUP(O18,{0;0.1;7.5;8.7;10;11},{"N";5;4;3;2;1}),+IF(B18&lt;74,LOOKUP(O18,{0;0.1;7.1;8.1;9.5;10.5},{"N";5;4;3;2;1}),+IF(B18&gt;73,LOOKUP(O18,{0;0.1;6;7.1;8.1;9.5},{"N";5;4;3;2;1}))))</f>
        <v>N</v>
      </c>
      <c r="P19" s="39" t="str">
        <f>+IF(B18&lt;67,LOOKUP(P18,{0;0.1;2500;2650;2800;2900},{"N";5;4;3;2;1}),+IF(B18&lt;74,LOOKUP(P18,{0;0.1;2300;2500;2700;2800},{"N";5;4;3;2;1}),+IF(B18&gt;73,LOOKUP(P18,{0;0.1;2100;2200;2300;2500},{"N";5;4;3;2;1}))))</f>
        <v>N</v>
      </c>
      <c r="Q19" s="40" t="e">
        <f>AVERAGEIF(G19:P19,"&lt;&gt;*(N)",G19:P19)</f>
        <v>#DIV/0!</v>
      </c>
      <c r="R19" s="15"/>
    </row>
    <row r="20" spans="1:18" s="14" customFormat="1" x14ac:dyDescent="0.4">
      <c r="A20" s="102">
        <v>10</v>
      </c>
      <c r="B20" s="104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9"/>
      <c r="O20" s="19"/>
      <c r="P20" s="19"/>
      <c r="Q20" s="20"/>
      <c r="R20" s="15"/>
    </row>
    <row r="21" spans="1:18" s="14" customFormat="1" ht="19.5" thickBot="1" x14ac:dyDescent="0.45">
      <c r="A21" s="103"/>
      <c r="B21" s="104"/>
      <c r="C21" s="105"/>
      <c r="D21" s="106"/>
      <c r="E21" s="106"/>
      <c r="F21" s="107"/>
      <c r="G21" s="39" t="str">
        <f>+IF(B20&lt;67,LOOKUP(G20,{0;0.1;12.7;13.1;13.6;14.1},{"N";1;2;3;4;5}),+IF(B20&lt;74,LOOKUP(G20,{0;0.1;12.81;13.51;14.01;14.51},{"N";1;2;3;4;5}),+IF(B20&gt;73,LOOKUP(G20,{0;0.1;13.01;13.51;14.01;14.51},{"N";1;2;3;4;5}))))</f>
        <v>N</v>
      </c>
      <c r="H21" s="39" t="b">
        <f>+IF(B20&gt;1,LOOKUP(H20,{0;0.1;7;10;13;16},{"N";5;4;3;2;1}))</f>
        <v>0</v>
      </c>
      <c r="I21" s="39" t="str">
        <f>+IF(B20&lt;61,LOOKUP(I20,{0;0.1;16;21;24;27},{"N";5;4;3;2;1}),+IF(B20&lt;67,LOOKUP(I20,{0;0.1;12;16;21;24},{"N";5;4;3;2;1}),+IF(B20&lt;74,LOOKUP(I20,{0;0.1;10;12;17;21},{"N";5;4;3;2;1}),+IF(B20&gt;73,LOOKUP(I20,{0;0.1;8;10;15;19},{"N";5;4;3;2;1})))))</f>
        <v>N</v>
      </c>
      <c r="J21" s="39" t="str">
        <f>+IF(B20&lt;61,LOOKUP(J20,{0;0.1;1;1.5;2;3},{"N";5;4;3;2;1}),+IF(B20&lt;67,LOOKUP(J20,{0;0.1;1;1.5;2;3},{"N";5;4;3;2;1}),+IF(B20&lt;74,LOOKUP(J20,{0;0.1;0.5;1;1.5;2},{"N";5;4;3;2;1}),+IF(B20&gt;73,LOOKUP(J20,{0;0.1;0.25;0.5;0.75;1},{"N";5;4;3;2;1})))))</f>
        <v>N</v>
      </c>
      <c r="K21" s="39" t="str">
        <f>+IF(B20&lt;61,LOOKUP(K20,{0;0.1;10;14;17;20},{"N";5;4;3;2;1}),+IF(B20&lt;67,LOOKUP(K20,{0;0.1;7;10;14;17},{"N";5;4;3;2;1}),+IF(B20&lt;74,LOOKUP(K20,{0;0.1;5;7;10;14},{"N";5;4;3;2;1}),+IF(B20&gt;73,LOOKUP(K20,{0;0.1;1;2;4;6},{"N";5;4;3;2;1})))))</f>
        <v>N</v>
      </c>
      <c r="L21" s="39" t="b">
        <f>+IF(B20&gt;1,LOOKUP(L20,{0;0.1;5.1;10.1;15.1;20.1},{"N";1;2;3;4;5}))</f>
        <v>0</v>
      </c>
      <c r="M21" s="39" t="str">
        <f>+IF(B20&lt;61,LOOKUP(M20,{0;0.1;5;7;10;14},{"N";5;4;3;2;1}),+IF(B20&lt;67,LOOKUP(M20,{0;0.1;3;5;7;10},{"N";5;4;3;2;1}),+IF(B20&lt;74,LOOKUP(M20,{0;0.1;1;2;3;5},{"N";5;4;3;2;1}),+IF(B20&gt;73,LOOKUP(M20,{0;0.1;1;2;3;5},{"N";5;4;3;2;1})))))</f>
        <v>N</v>
      </c>
      <c r="N21" s="39" t="str">
        <f>+IF(B20&lt;74,LOOKUP(N20,{0;0.1;40;50;60;70},{"N";5;4;3;2;1}),+IF(B20&gt;73,LOOKUP(N20,{0;0.1;30;40;50;60},{"N";5;4;3;2;1})))</f>
        <v>N</v>
      </c>
      <c r="O21" s="39" t="str">
        <f>+IF(B20&lt;67,LOOKUP(O20,{0;0.1;7.5;8.7;10;11},{"N";5;4;3;2;1}),+IF(B20&lt;74,LOOKUP(O20,{0;0.1;7.1;8.1;9.5;10.5},{"N";5;4;3;2;1}),+IF(B20&gt;73,LOOKUP(O20,{0;0.1;6;7.1;8.1;9.5},{"N";5;4;3;2;1}))))</f>
        <v>N</v>
      </c>
      <c r="P21" s="39" t="str">
        <f>+IF(B20&lt;67,LOOKUP(P20,{0;0.1;2500;2650;2800;2900},{"N";5;4;3;2;1}),+IF(B20&lt;74,LOOKUP(P20,{0;0.1;2300;2500;2700;2800},{"N";5;4;3;2;1}),+IF(B20&gt;73,LOOKUP(P20,{0;0.1;2100;2200;2300;2500},{"N";5;4;3;2;1}))))</f>
        <v>N</v>
      </c>
      <c r="Q21" s="40" t="e">
        <f>AVERAGEIF(G21:P21,"&lt;&gt;*(N)",G21:P21)</f>
        <v>#DIV/0!</v>
      </c>
      <c r="R21" s="15"/>
    </row>
    <row r="22" spans="1:18" s="14" customFormat="1" x14ac:dyDescent="0.4">
      <c r="A22" s="108">
        <v>11</v>
      </c>
      <c r="B22" s="110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11"/>
      <c r="O22" s="81"/>
      <c r="P22" s="11"/>
      <c r="Q22" s="12"/>
      <c r="R22" s="15"/>
    </row>
    <row r="23" spans="1:18" s="14" customFormat="1" ht="19.5" thickBot="1" x14ac:dyDescent="0.45">
      <c r="A23" s="109"/>
      <c r="B23" s="111"/>
      <c r="C23" s="112"/>
      <c r="D23" s="113"/>
      <c r="E23" s="113"/>
      <c r="F23" s="114"/>
      <c r="G23" s="39" t="str">
        <f>+IF(B22&lt;67,LOOKUP(G22,{0;0.1;12.7;13.1;13.6;14.1},{"N";1;2;3;4;5}),+IF(B22&lt;74,LOOKUP(G22,{0;0.1;12.81;13.51;14.01;14.51},{"N";1;2;3;4;5}),+IF(B22&gt;73,LOOKUP(G22,{0;0.1;13.01;13.51;14.01;14.51},{"N";1;2;3;4;5}))))</f>
        <v>N</v>
      </c>
      <c r="H23" s="39" t="b">
        <f>+IF(B22&gt;1,LOOKUP(H22,{0;0.1;7;10;13;16},{"N";5;4;3;2;1}))</f>
        <v>0</v>
      </c>
      <c r="I23" s="39" t="str">
        <f>+IF(B22&lt;61,LOOKUP(I22,{0;0.1;16;21;24;27},{"N";5;4;3;2;1}),+IF(B22&lt;67,LOOKUP(I22,{0;0.1;12;16;21;24},{"N";5;4;3;2;1}),+IF(B22&lt;74,LOOKUP(I22,{0;0.1;10;12;17;21},{"N";5;4;3;2;1}),+IF(B22&gt;73,LOOKUP(I22,{0;0.1;8;10;15;19},{"N";5;4;3;2;1})))))</f>
        <v>N</v>
      </c>
      <c r="J23" s="39" t="str">
        <f>+IF(B22&lt;61,LOOKUP(J22,{0;0.1;1;1.5;2;3},{"N";5;4;3;2;1}),+IF(B22&lt;67,LOOKUP(J22,{0;0.1;1;1.5;2;3},{"N";5;4;3;2;1}),+IF(B22&lt;74,LOOKUP(J22,{0;0.1;0.5;1;1.5;2},{"N";5;4;3;2;1}),+IF(B22&gt;73,LOOKUP(J22,{0;0.1;0.25;0.5;0.75;1},{"N";5;4;3;2;1})))))</f>
        <v>N</v>
      </c>
      <c r="K23" s="39" t="str">
        <f>+IF(B22&lt;61,LOOKUP(K22,{0;0.1;10;14;17;20},{"N";5;4;3;2;1}),+IF(B22&lt;67,LOOKUP(K22,{0;0.1;7;10;14;17},{"N";5;4;3;2;1}),+IF(B22&lt;74,LOOKUP(K22,{0;0.1;5;7;10;14},{"N";5;4;3;2;1}),+IF(B22&gt;73,LOOKUP(K22,{0;0.1;1;2;4;6},{"N";5;4;3;2;1})))))</f>
        <v>N</v>
      </c>
      <c r="L23" s="39" t="b">
        <f>+IF(B22&gt;1,LOOKUP(L22,{0;0.1;5.1;10.1;15.1;20.1},{"N";1;2;3;4;5}))</f>
        <v>0</v>
      </c>
      <c r="M23" s="39" t="str">
        <f>+IF(B22&lt;61,LOOKUP(M22,{0;0.1;5;7;10;14},{"N";5;4;3;2;1}),+IF(B22&lt;67,LOOKUP(M22,{0;0.1;3;5;7;10},{"N";5;4;3;2;1}),+IF(B22&lt;74,LOOKUP(M22,{0;0.1;1;2;3;5},{"N";5;4;3;2;1}),+IF(B22&gt;73,LOOKUP(M22,{0;0.1;1;2;3;5},{"N";5;4;3;2;1})))))</f>
        <v>N</v>
      </c>
      <c r="N23" s="39" t="str">
        <f>+IF(B22&lt;74,LOOKUP(N22,{0;0.1;40;50;60;70},{"N";5;4;3;2;1}),+IF(B22&gt;73,LOOKUP(N22,{0;0.1;30;40;50;60},{"N";5;4;3;2;1})))</f>
        <v>N</v>
      </c>
      <c r="O23" s="39" t="str">
        <f>+IF(B22&lt;67,LOOKUP(O22,{0;0.1;7.5;8.7;10;11},{"N";5;4;3;2;1}),+IF(B22&lt;74,LOOKUP(O22,{0;0.1;7.1;8.1;9.5;10.5},{"N";5;4;3;2;1}),+IF(B22&gt;73,LOOKUP(O22,{0;0.1;6;7.1;8.1;9.5},{"N";5;4;3;2;1}))))</f>
        <v>N</v>
      </c>
      <c r="P23" s="39" t="str">
        <f>+IF(B22&lt;67,LOOKUP(P22,{0;0.1;2500;2650;2800;2900},{"N";5;4;3;2;1}),+IF(B22&lt;74,LOOKUP(P22,{0;0.1;2300;2500;2700;2800},{"N";5;4;3;2;1}),+IF(B22&gt;73,LOOKUP(P22,{0;0.1;2100;2200;2300;2500},{"N";5;4;3;2;1}))))</f>
        <v>N</v>
      </c>
      <c r="Q23" s="40" t="e">
        <f>AVERAGEIF(G23:P23,"&lt;&gt;*(N)",G23:P23)</f>
        <v>#DIV/0!</v>
      </c>
      <c r="R23" s="15"/>
    </row>
  </sheetData>
  <mergeCells count="33">
    <mergeCell ref="B2:B3"/>
    <mergeCell ref="C3:F3"/>
    <mergeCell ref="A2:A3"/>
    <mergeCell ref="A4:A5"/>
    <mergeCell ref="B4:B5"/>
    <mergeCell ref="C5:F5"/>
    <mergeCell ref="A10:A11"/>
    <mergeCell ref="B10:B11"/>
    <mergeCell ref="C11:F11"/>
    <mergeCell ref="A6:A7"/>
    <mergeCell ref="B6:B7"/>
    <mergeCell ref="C7:F7"/>
    <mergeCell ref="A8:A9"/>
    <mergeCell ref="B8:B9"/>
    <mergeCell ref="C9:F9"/>
    <mergeCell ref="A12:A13"/>
    <mergeCell ref="B12:B13"/>
    <mergeCell ref="C13:F13"/>
    <mergeCell ref="A14:A15"/>
    <mergeCell ref="B14:B15"/>
    <mergeCell ref="C15:F15"/>
    <mergeCell ref="A16:A17"/>
    <mergeCell ref="B16:B17"/>
    <mergeCell ref="C17:F17"/>
    <mergeCell ref="A18:A19"/>
    <mergeCell ref="B18:B19"/>
    <mergeCell ref="C19:F19"/>
    <mergeCell ref="A20:A21"/>
    <mergeCell ref="B20:B21"/>
    <mergeCell ref="C21:F21"/>
    <mergeCell ref="A22:A23"/>
    <mergeCell ref="B22:B23"/>
    <mergeCell ref="C23:F23"/>
  </mergeCells>
  <phoneticPr fontId="1" type="noConversion"/>
  <conditionalFormatting sqref="E2">
    <cfRule type="cellIs" dxfId="33" priority="30" stopIfTrue="1" operator="between">
      <formula>1995</formula>
      <formula>1998</formula>
    </cfRule>
  </conditionalFormatting>
  <conditionalFormatting sqref="E22 E20 E18 E16 E14 E12 E10 E8 E6 E4">
    <cfRule type="cellIs" dxfId="32" priority="24" stopIfTrue="1" operator="between">
      <formula>1995</formula>
      <formula>1998</formula>
    </cfRule>
  </conditionalFormatting>
  <conditionalFormatting sqref="E4 E6 E8 E10 E12 E14 E16 E18 E20 E22">
    <cfRule type="cellIs" dxfId="31" priority="23" stopIfTrue="1" operator="between">
      <formula>1995</formula>
      <formula>1996</formula>
    </cfRule>
  </conditionalFormatting>
  <conditionalFormatting sqref="E4">
    <cfRule type="cellIs" dxfId="30" priority="22" stopIfTrue="1" operator="between">
      <formula>1996</formula>
      <formula>1996</formula>
    </cfRule>
  </conditionalFormatting>
  <conditionalFormatting sqref="E2 E6 E8 E10 E12 E14 E16 E18 E20 E22">
    <cfRule type="cellIs" dxfId="29" priority="21" stopIfTrue="1" operator="between">
      <formula>1995</formula>
      <formula>1996</formula>
    </cfRule>
  </conditionalFormatting>
  <conditionalFormatting sqref="E2 E4 E6 E8 E10 E12 E14 E16 E18 E20 E22">
    <cfRule type="cellIs" dxfId="28" priority="15" stopIfTrue="1" operator="between">
      <formula>1996</formula>
      <formula>1995</formula>
    </cfRule>
  </conditionalFormatting>
  <conditionalFormatting sqref="Q3">
    <cfRule type="cellIs" dxfId="27" priority="14" operator="greaterThan">
      <formula>2.5</formula>
    </cfRule>
  </conditionalFormatting>
  <conditionalFormatting sqref="Q5">
    <cfRule type="cellIs" dxfId="26" priority="10" operator="greaterThan">
      <formula>2.5</formula>
    </cfRule>
  </conditionalFormatting>
  <conditionalFormatting sqref="Q7">
    <cfRule type="cellIs" dxfId="25" priority="9" operator="greaterThan">
      <formula>2.5</formula>
    </cfRule>
  </conditionalFormatting>
  <conditionalFormatting sqref="Q9">
    <cfRule type="cellIs" dxfId="24" priority="8" operator="greaterThan">
      <formula>2.5</formula>
    </cfRule>
  </conditionalFormatting>
  <conditionalFormatting sqref="Q11">
    <cfRule type="cellIs" dxfId="23" priority="7" operator="greaterThan">
      <formula>2.5</formula>
    </cfRule>
  </conditionalFormatting>
  <conditionalFormatting sqref="Q13">
    <cfRule type="cellIs" dxfId="22" priority="6" operator="greaterThan">
      <formula>2.5</formula>
    </cfRule>
  </conditionalFormatting>
  <conditionalFormatting sqref="Q15">
    <cfRule type="cellIs" dxfId="21" priority="5" operator="greaterThan">
      <formula>2.5</formula>
    </cfRule>
  </conditionalFormatting>
  <conditionalFormatting sqref="Q17">
    <cfRule type="cellIs" dxfId="20" priority="4" operator="greaterThan">
      <formula>2.5</formula>
    </cfRule>
  </conditionalFormatting>
  <conditionalFormatting sqref="Q19">
    <cfRule type="cellIs" dxfId="19" priority="3" operator="greaterThan">
      <formula>2.5</formula>
    </cfRule>
  </conditionalFormatting>
  <conditionalFormatting sqref="Q21">
    <cfRule type="cellIs" dxfId="18" priority="2" operator="greaterThan">
      <formula>2.5</formula>
    </cfRule>
  </conditionalFormatting>
  <conditionalFormatting sqref="Q23">
    <cfRule type="cellIs" dxfId="17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23"/>
  <sheetViews>
    <sheetView zoomScaleNormal="100" workbookViewId="0">
      <pane ySplit="1" topLeftCell="A2" activePane="bottomLeft" state="frozen"/>
      <selection pane="bottomLeft" activeCell="S9" sqref="S9"/>
    </sheetView>
  </sheetViews>
  <sheetFormatPr defaultColWidth="9.1796875" defaultRowHeight="19" x14ac:dyDescent="0.4"/>
  <cols>
    <col min="1" max="1" width="3.90625" style="23" customWidth="1"/>
    <col min="2" max="2" width="6.54296875" style="25" customWidth="1"/>
    <col min="3" max="3" width="14.1796875" style="26" customWidth="1"/>
    <col min="4" max="4" width="9.7265625" style="27" customWidth="1"/>
    <col min="5" max="5" width="8" style="28" customWidth="1"/>
    <col min="6" max="6" width="6.26953125" style="28" customWidth="1"/>
    <col min="7" max="7" width="7.1796875" style="28" customWidth="1"/>
    <col min="8" max="15" width="7.54296875" style="28" customWidth="1"/>
    <col min="16" max="16" width="8.81640625" style="28" customWidth="1"/>
    <col min="17" max="17" width="11.54296875" style="29" customWidth="1"/>
    <col min="18" max="18" width="8.453125" style="22" customWidth="1"/>
    <col min="19" max="16384" width="9.1796875" style="23"/>
  </cols>
  <sheetData>
    <row r="1" spans="1:19" s="6" customFormat="1" ht="56.25" customHeight="1" thickBot="1" x14ac:dyDescent="0.3">
      <c r="A1" s="89" t="s">
        <v>57</v>
      </c>
      <c r="B1" s="30" t="s">
        <v>10</v>
      </c>
      <c r="C1" s="31" t="s">
        <v>3</v>
      </c>
      <c r="D1" s="31" t="s">
        <v>1</v>
      </c>
      <c r="E1" s="32" t="s">
        <v>4</v>
      </c>
      <c r="F1" s="33" t="s">
        <v>0</v>
      </c>
      <c r="G1" s="34" t="s">
        <v>8</v>
      </c>
      <c r="H1" s="35" t="s">
        <v>42</v>
      </c>
      <c r="I1" s="36" t="s">
        <v>7</v>
      </c>
      <c r="J1" s="35" t="s">
        <v>6</v>
      </c>
      <c r="K1" s="34" t="s">
        <v>9</v>
      </c>
      <c r="L1" s="35" t="s">
        <v>43</v>
      </c>
      <c r="M1" s="34" t="s">
        <v>5</v>
      </c>
      <c r="N1" s="37" t="s">
        <v>44</v>
      </c>
      <c r="O1" s="37" t="s">
        <v>70</v>
      </c>
      <c r="P1" s="37" t="s">
        <v>41</v>
      </c>
      <c r="Q1" s="38" t="s">
        <v>2</v>
      </c>
      <c r="R1" s="7"/>
    </row>
    <row r="2" spans="1:19" s="14" customFormat="1" x14ac:dyDescent="0.4">
      <c r="A2" s="108">
        <v>1</v>
      </c>
      <c r="B2" s="110">
        <v>40</v>
      </c>
      <c r="C2" s="8"/>
      <c r="D2" s="8"/>
      <c r="E2" s="9"/>
      <c r="F2" s="9"/>
      <c r="G2" s="10"/>
      <c r="H2" s="9">
        <v>7</v>
      </c>
      <c r="I2" s="9">
        <v>7</v>
      </c>
      <c r="J2" s="9">
        <v>1</v>
      </c>
      <c r="K2" s="9">
        <v>6</v>
      </c>
      <c r="L2" s="9">
        <v>21</v>
      </c>
      <c r="M2" s="9">
        <v>14</v>
      </c>
      <c r="N2" s="11"/>
      <c r="O2" s="81"/>
      <c r="P2" s="11"/>
      <c r="Q2" s="12"/>
      <c r="R2" s="13"/>
    </row>
    <row r="3" spans="1:19" s="14" customFormat="1" ht="19.5" thickBot="1" x14ac:dyDescent="0.45">
      <c r="A3" s="109"/>
      <c r="B3" s="111"/>
      <c r="C3" s="112"/>
      <c r="D3" s="113"/>
      <c r="E3" s="113"/>
      <c r="F3" s="114"/>
      <c r="G3" s="39" t="str">
        <f>+IF(B2&lt;49,LOOKUP(G2,{0;0.1;13.21;13.71;14.21;14.71},{"N";1;2;3;4;5}),+IF(B2&lt;64,LOOKUP(G2,{0;0.1;13.41;13.91;14.41;15.01},{"N";1;2;3;4;5}),+IF(B2&gt;63,LOOKUP(G2,{0;0.1;14.01;14.51;15.01;15.51},{"N";1;2;3;4;5}))))</f>
        <v>N</v>
      </c>
      <c r="H3" s="39">
        <f>+IF(B2&gt;1,LOOKUP(H2,{0;0.1;7;10;13;16},{"N";5;4;3;2;1}))</f>
        <v>4</v>
      </c>
      <c r="I3" s="39">
        <f>+IF(B2&lt;49,LOOKUP(I2,{0;0.1;16;21;24;27},{"N";5;4;3;2;1}),+IF(B2&lt;58,LOOKUP(I2,{0;0.1;12;16;21;24},{"N";5;4;3;2;1}),+IF(B2&lt;64,LOOKUP(I2,{0;0.1;10;12;17;21},{"N";5;4;3;2;1}),+IF(B2&gt;63,LOOKUP(I2,{0;0.1;8;10;15;19},{"N";5;4;3;2;1})))))</f>
        <v>5</v>
      </c>
      <c r="J3" s="39">
        <f>+IF(B2&lt;49,LOOKUP(J2,{0;0.1;1;1.5;2;3},{"N";5;4;3;2;1}),+IF(B2&lt;58,LOOKUP(J2,{0;0.1;1;1.5;2;3},{"N";5;4;3;2;1}),+IF(B2&lt;64,LOOKUP(J2,{0;0.1;1;1.5;2;2.5},{"N";5;4;3;2;1}),+IF(B2&gt;63,LOOKUP(J2,{0;0.1;0.5;1;1.5;2},{"N";5;4;3;2;1})))))</f>
        <v>4</v>
      </c>
      <c r="K3" s="39">
        <f>+IF(B2&lt;58,LOOKUP(K2,{0;0.1;4;6;8;10},{"N";5;4;3;2;1}),+IF(B2&lt;64,LOOKUP(K2,{0;0.1;2;4;6;8},{"N";5;4;3;2;1}),+IF(B2&gt;63,LOOKUP(K2,{0;0.1;1;2;4;6},{"N";5;4;3;2;1}))))</f>
        <v>3</v>
      </c>
      <c r="L3" s="39">
        <f>+IF(B2&gt;1,LOOKUP(L2,{0;0.1;5.1;10.1;15.1;20.1},{"N";1;2;3;4;5}))</f>
        <v>5</v>
      </c>
      <c r="M3" s="39">
        <f>+IF(B2&lt;49,LOOKUP(M2,{0;0.1;5;6;8;10},{"N";5;4;3;2;1}),+IF(B2&lt;58,LOOKUP(M2,{0;0.1;3;4;5;7},{"N";5;4;3;2;1}),+IF(B2&lt;64,LOOKUP(M2,{0;0.1;2;3;4;6},{"N";5;4;3;2;1}),+IF(B2&gt;63,LOOKUP(M2,{0;0.1;1;2;3;5},{"N";5;4;3;2;1})))))</f>
        <v>1</v>
      </c>
      <c r="N3" s="39" t="str">
        <f>+IF(B2&lt;64,LOOKUP(N2,{0;0.1;20;30;40;50},{"N";5;4;3;2;1}),+IF(B2&gt;63,LOOKUP(N2,{0;0.1;10;20;30;40},{"N";5;4;3;2;1})))</f>
        <v>N</v>
      </c>
      <c r="O3" s="39" t="str">
        <f>+IF(B2&lt;58,LOOKUP(O2,{0;0.1;5.5;6.7;8;9},{"N";5;4;3;2;1}),+IF(B2&lt;64,LOOKUP(O2,{0;0.1;5.1;6.1;7.5;8.5},{"N";5;4;3;2;1}),+IF(B2&gt;63,LOOKUP(O2,{0;0.1;2000;2100;2200;2300},{"N";5;4;3;2;1}))))</f>
        <v>N</v>
      </c>
      <c r="P3" s="39" t="str">
        <f>+IF(B2&lt;58,LOOKUP(P2,{0;0.1;2400;2500;2600;2700},{"N";5;4;3;2;1}),+IF(B2&lt;64,LOOKUP(P2,{0;0.1;2200;2300;2400;2500},{"N";5;4;3;2;1}),+IF(B2&gt;63,LOOKUP(P2,{0;0.1;2000;2100;2200;2300},{"N";5;4;3;2;1}))))</f>
        <v>N</v>
      </c>
      <c r="Q3" s="40">
        <f>AVERAGEIF(G3:P3,"&lt;&gt;*(N)",G3:P3)</f>
        <v>3.6666666666666665</v>
      </c>
      <c r="R3" s="15"/>
    </row>
    <row r="4" spans="1:19" s="14" customFormat="1" x14ac:dyDescent="0.4">
      <c r="A4" s="102">
        <v>2</v>
      </c>
      <c r="B4" s="104"/>
      <c r="C4" s="16"/>
      <c r="D4" s="16"/>
      <c r="E4" s="17"/>
      <c r="F4" s="17"/>
      <c r="G4" s="18"/>
      <c r="H4" s="17"/>
      <c r="I4" s="17"/>
      <c r="J4" s="17"/>
      <c r="K4" s="17"/>
      <c r="L4" s="17"/>
      <c r="M4" s="17"/>
      <c r="N4" s="19"/>
      <c r="O4" s="81"/>
      <c r="P4" s="19"/>
      <c r="Q4" s="20"/>
      <c r="R4" s="15"/>
    </row>
    <row r="5" spans="1:19" s="14" customFormat="1" ht="19.5" thickBot="1" x14ac:dyDescent="0.45">
      <c r="A5" s="103"/>
      <c r="B5" s="104"/>
      <c r="C5" s="105"/>
      <c r="D5" s="106"/>
      <c r="E5" s="106"/>
      <c r="F5" s="107"/>
      <c r="G5" s="39" t="str">
        <f>+IF(B4&lt;49,LOOKUP(G4,{0;0.1;13.21;13.71;14.21;14.71},{"N";1;2;3;4;5}),+IF(B4&lt;64,LOOKUP(G4,{0;0.1;13.41;13.91;14.41;15.01},{"N";1;2;3;4;5}),+IF(B4&gt;63,LOOKUP(G4,{0;0.1;14.01;14.51;15.01;15.51},{"N";1;2;3;4;5}))))</f>
        <v>N</v>
      </c>
      <c r="H5" s="39" t="b">
        <f>+IF(B4&gt;1,LOOKUP(H4,{0;0.1;7;10;13;16},{"N";5;4;3;2;1}))</f>
        <v>0</v>
      </c>
      <c r="I5" s="39" t="str">
        <f>+IF(B4&lt;49,LOOKUP(I4,{0;0.1;16;21;24;27},{"N";5;4;3;2;1}),+IF(B4&lt;58,LOOKUP(I4,{0;0.1;12;16;21;24},{"N";5;4;3;2;1}),+IF(B4&lt;64,LOOKUP(I4,{0;0.1;10;12;17;21},{"N";5;4;3;2;1}),+IF(B4&gt;63,LOOKUP(I4,{0;0.1;8;10;15;19},{"N";5;4;3;2;1})))))</f>
        <v>N</v>
      </c>
      <c r="J5" s="39" t="str">
        <f>+IF(B4&lt;49,LOOKUP(J4,{0;0.1;1;1.5;2;3},{"N";5;4;3;2;1}),+IF(B4&lt;58,LOOKUP(J4,{0;0.1;1;1.5;2;3},{"N";5;4;3;2;1}),+IF(B4&lt;64,LOOKUP(J4,{0;0.1;1;1.5;2;2.5},{"N";5;4;3;2;1}),+IF(B4&gt;63,LOOKUP(J4,{0;0.1;0.5;1;1.5;2},{"N";5;4;3;2;1})))))</f>
        <v>N</v>
      </c>
      <c r="K5" s="39" t="str">
        <f>+IF(B4&lt;58,LOOKUP(K4,{0;0.1;4;6;8;10},{"N";5;4;3;2;1}),+IF(B4&lt;64,LOOKUP(K4,{0;0.1;2;4;6;8},{"N";5;4;3;2;1}),+IF(B4&gt;63,LOOKUP(K4,{0;0.1;1;2;4;6},{"N";5;4;3;2;1}))))</f>
        <v>N</v>
      </c>
      <c r="L5" s="39" t="b">
        <f>+IF(B4&gt;1,LOOKUP(L4,{0;0.1;5.1;10.1;15.1;20.1},{"N";1;2;3;4;5}))</f>
        <v>0</v>
      </c>
      <c r="M5" s="39" t="str">
        <f>+IF(B4&lt;49,LOOKUP(M4,{0;0.1;5;6;8;10},{"N";5;4;3;2;1}),+IF(B4&lt;58,LOOKUP(M4,{0;0.1;3;4;5;7},{"N";5;4;3;2;1}),+IF(B4&lt;64,LOOKUP(M4,{0;0.1;2;3;4;6},{"N";5;4;3;2;1}),+IF(B4&gt;63,LOOKUP(M4,{0;0.1;1;2;3;5},{"N";5;4;3;2;1})))))</f>
        <v>N</v>
      </c>
      <c r="N5" s="39" t="str">
        <f>+IF(B4&lt;64,LOOKUP(N4,{0;0.1;20;30;40;50},{"N";5;4;3;2;1}),+IF(B4&gt;63,LOOKUP(N4,{0;0.1;10;20;30;40},{"N";5;4;3;2;1})))</f>
        <v>N</v>
      </c>
      <c r="O5" s="39" t="str">
        <f>+IF(B4&lt;58,LOOKUP(O4,{0;0.1;5.5;6.7;8;9},{"N";5;4;3;2;1}),+IF(B4&lt;64,LOOKUP(O4,{0;0.1;5.1;6.1;7.5;8.5},{"N";5;4;3;2;1}),+IF(B4&gt;63,LOOKUP(O4,{0;0.1;2000;2100;2200;2300},{"N";5;4;3;2;1}))))</f>
        <v>N</v>
      </c>
      <c r="P5" s="39" t="str">
        <f>+IF(B4&lt;58,LOOKUP(P4,{0;0.1;2400;2500;2600;2700},{"N";5;4;3;2;1}),+IF(B4&lt;64,LOOKUP(P4,{0;0.1;2200;2300;2400;2500},{"N";5;4;3;2;1}),+IF(B4&gt;63,LOOKUP(P4,{0;0.1;2000;2100;2200;2300},{"N";5;4;3;2;1}))))</f>
        <v>N</v>
      </c>
      <c r="Q5" s="40" t="e">
        <f>AVERAGEIF(G5:P5,"&lt;&gt;*(N)",G5:P5)</f>
        <v>#DIV/0!</v>
      </c>
      <c r="R5" s="21"/>
    </row>
    <row r="6" spans="1:19" s="14" customFormat="1" x14ac:dyDescent="0.4">
      <c r="A6" s="108">
        <v>3</v>
      </c>
      <c r="B6" s="110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11"/>
      <c r="O6" s="81"/>
      <c r="P6" s="11"/>
      <c r="Q6" s="12"/>
      <c r="R6" s="21"/>
    </row>
    <row r="7" spans="1:19" s="14" customFormat="1" ht="19.5" thickBot="1" x14ac:dyDescent="0.45">
      <c r="A7" s="109"/>
      <c r="B7" s="111"/>
      <c r="C7" s="112"/>
      <c r="D7" s="113"/>
      <c r="E7" s="113"/>
      <c r="F7" s="114"/>
      <c r="G7" s="39" t="str">
        <f>+IF(B6&lt;49,LOOKUP(G6,{0;0.1;13.21;13.71;14.21;14.71},{"N";1;2;3;4;5}),+IF(B6&lt;64,LOOKUP(G6,{0;0.1;13.41;13.91;14.41;15.01},{"N";1;2;3;4;5}),+IF(B6&gt;63,LOOKUP(G6,{0;0.1;14.01;14.51;15.01;15.51},{"N";1;2;3;4;5}))))</f>
        <v>N</v>
      </c>
      <c r="H7" s="39" t="b">
        <f>+IF(B6&gt;1,LOOKUP(H6,{0;0.1;7;10;13;16},{"N";5;4;3;2;1}))</f>
        <v>0</v>
      </c>
      <c r="I7" s="39" t="str">
        <f>+IF(B6&lt;49,LOOKUP(I6,{0;0.1;16;21;24;27},{"N";5;4;3;2;1}),+IF(B6&lt;58,LOOKUP(I6,{0;0.1;12;16;21;24},{"N";5;4;3;2;1}),+IF(B6&lt;64,LOOKUP(I6,{0;0.1;10;12;17;21},{"N";5;4;3;2;1}),+IF(B6&gt;63,LOOKUP(I6,{0;0.1;8;10;15;19},{"N";5;4;3;2;1})))))</f>
        <v>N</v>
      </c>
      <c r="J7" s="39" t="str">
        <f>+IF(B6&lt;49,LOOKUP(J6,{0;0.1;1;1.5;2;3},{"N";5;4;3;2;1}),+IF(B6&lt;58,LOOKUP(J6,{0;0.1;1;1.5;2;3},{"N";5;4;3;2;1}),+IF(B6&lt;64,LOOKUP(J6,{0;0.1;1;1.5;2;2.5},{"N";5;4;3;2;1}),+IF(B6&gt;63,LOOKUP(J6,{0;0.1;0.5;1;1.5;2},{"N";5;4;3;2;1})))))</f>
        <v>N</v>
      </c>
      <c r="K7" s="39" t="str">
        <f>+IF(B6&lt;58,LOOKUP(K6,{0;0.1;4;6;8;10},{"N";5;4;3;2;1}),+IF(B6&lt;64,LOOKUP(K6,{0;0.1;2;4;6;8},{"N";5;4;3;2;1}),+IF(B6&gt;63,LOOKUP(K6,{0;0.1;1;2;4;6},{"N";5;4;3;2;1}))))</f>
        <v>N</v>
      </c>
      <c r="L7" s="39" t="b">
        <f>+IF(B6&gt;1,LOOKUP(L6,{0;0.1;5.1;10.1;15.1;20.1},{"N";1;2;3;4;5}))</f>
        <v>0</v>
      </c>
      <c r="M7" s="39" t="str">
        <f>+IF(B6&lt;49,LOOKUP(M6,{0;0.1;5;6;8;10},{"N";5;4;3;2;1}),+IF(B6&lt;58,LOOKUP(M6,{0;0.1;3;4;5;7},{"N";5;4;3;2;1}),+IF(B6&lt;64,LOOKUP(M6,{0;0.1;2;3;4;6},{"N";5;4;3;2;1}),+IF(B6&gt;63,LOOKUP(M6,{0;0.1;1;2;3;5},{"N";5;4;3;2;1})))))</f>
        <v>N</v>
      </c>
      <c r="N7" s="39" t="str">
        <f>+IF(B6&lt;64,LOOKUP(N6,{0;0.1;20;30;40;50},{"N";5;4;3;2;1}),+IF(B6&gt;63,LOOKUP(N6,{0;0.1;10;20;30;40},{"N";5;4;3;2;1})))</f>
        <v>N</v>
      </c>
      <c r="O7" s="39" t="str">
        <f>+IF(B6&lt;58,LOOKUP(O6,{0;0.1;5.5;6.7;8;9},{"N";5;4;3;2;1}),+IF(B6&lt;64,LOOKUP(O6,{0;0.1;5.1;6.1;7.5;8.5},{"N";5;4;3;2;1}),+IF(B6&gt;63,LOOKUP(O6,{0;0.1;2000;2100;2200;2300},{"N";5;4;3;2;1}))))</f>
        <v>N</v>
      </c>
      <c r="P7" s="39" t="str">
        <f>+IF(B6&lt;58,LOOKUP(P6,{0;0.1;2400;2500;2600;2700},{"N";5;4;3;2;1}),+IF(B6&lt;64,LOOKUP(P6,{0;0.1;2200;2300;2400;2500},{"N";5;4;3;2;1}),+IF(B6&gt;63,LOOKUP(P6,{0;0.1;2000;2100;2200;2300},{"N";5;4;3;2;1}))))</f>
        <v>N</v>
      </c>
      <c r="Q7" s="40" t="e">
        <f>AVERAGEIF(G7:P7,"&lt;&gt;*(N)",G7:P7)</f>
        <v>#DIV/0!</v>
      </c>
      <c r="R7" s="21"/>
    </row>
    <row r="8" spans="1:19" s="14" customFormat="1" x14ac:dyDescent="0.4">
      <c r="A8" s="102">
        <v>4</v>
      </c>
      <c r="B8" s="104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9"/>
      <c r="O8" s="19"/>
      <c r="P8" s="19"/>
      <c r="Q8" s="20"/>
      <c r="R8" s="21"/>
    </row>
    <row r="9" spans="1:19" ht="19.5" thickBot="1" x14ac:dyDescent="0.45">
      <c r="A9" s="103"/>
      <c r="B9" s="104"/>
      <c r="C9" s="105"/>
      <c r="D9" s="106"/>
      <c r="E9" s="106"/>
      <c r="F9" s="107"/>
      <c r="G9" s="39" t="str">
        <f>+IF(B8&lt;49,LOOKUP(G8,{0;0.1;13.21;13.71;14.21;14.71},{"N";1;2;3;4;5}),+IF(B8&lt;64,LOOKUP(G8,{0;0.1;13.41;13.91;14.41;15.01},{"N";1;2;3;4;5}),+IF(B8&gt;63,LOOKUP(G8,{0;0.1;14.01;14.51;15.01;15.51},{"N";1;2;3;4;5}))))</f>
        <v>N</v>
      </c>
      <c r="H9" s="39" t="b">
        <f>+IF(B8&gt;1,LOOKUP(H8,{0;0.1;7;10;13;16},{"N";5;4;3;2;1}))</f>
        <v>0</v>
      </c>
      <c r="I9" s="39" t="str">
        <f>+IF(B8&lt;49,LOOKUP(I8,{0;0.1;16;21;24;27},{"N";5;4;3;2;1}),+IF(B8&lt;58,LOOKUP(I8,{0;0.1;12;16;21;24},{"N";5;4;3;2;1}),+IF(B8&lt;64,LOOKUP(I8,{0;0.1;10;12;17;21},{"N";5;4;3;2;1}),+IF(B8&gt;63,LOOKUP(I8,{0;0.1;8;10;15;19},{"N";5;4;3;2;1})))))</f>
        <v>N</v>
      </c>
      <c r="J9" s="39" t="str">
        <f>+IF(B8&lt;49,LOOKUP(J8,{0;0.1;1;1.5;2;3},{"N";5;4;3;2;1}),+IF(B8&lt;58,LOOKUP(J8,{0;0.1;1;1.5;2;3},{"N";5;4;3;2;1}),+IF(B8&lt;64,LOOKUP(J8,{0;0.1;1;1.5;2;2.5},{"N";5;4;3;2;1}),+IF(B8&gt;63,LOOKUP(J8,{0;0.1;0.5;1;1.5;2},{"N";5;4;3;2;1})))))</f>
        <v>N</v>
      </c>
      <c r="K9" s="39" t="str">
        <f>+IF(B8&lt;58,LOOKUP(K8,{0;0.1;4;6;8;10},{"N";5;4;3;2;1}),+IF(B8&lt;64,LOOKUP(K8,{0;0.1;2;4;6;8},{"N";5;4;3;2;1}),+IF(B8&gt;63,LOOKUP(K8,{0;0.1;1;2;4;6},{"N";5;4;3;2;1}))))</f>
        <v>N</v>
      </c>
      <c r="L9" s="39" t="b">
        <f>+IF(B8&gt;1,LOOKUP(L8,{0;0.1;5.1;10.1;15.1;20.1},{"N";1;2;3;4;5}))</f>
        <v>0</v>
      </c>
      <c r="M9" s="39" t="str">
        <f>+IF(B8&lt;49,LOOKUP(M8,{0;0.1;5;6;8;10},{"N";5;4;3;2;1}),+IF(B8&lt;58,LOOKUP(M8,{0;0.1;3;4;5;7},{"N";5;4;3;2;1}),+IF(B8&lt;64,LOOKUP(M8,{0;0.1;2;3;4;6},{"N";5;4;3;2;1}),+IF(B8&gt;63,LOOKUP(M8,{0;0.1;1;2;3;5},{"N";5;4;3;2;1})))))</f>
        <v>N</v>
      </c>
      <c r="N9" s="39" t="str">
        <f>+IF(B8&lt;64,LOOKUP(N8,{0;0.1;20;30;40;50},{"N";5;4;3;2;1}),+IF(B8&gt;63,LOOKUP(N8,{0;0.1;10;20;30;40},{"N";5;4;3;2;1})))</f>
        <v>N</v>
      </c>
      <c r="O9" s="39" t="str">
        <f>+IF(B8&lt;58,LOOKUP(O8,{0;0.1;5.5;6.7;8;9},{"N";5;4;3;2;1}),+IF(B8&lt;64,LOOKUP(O8,{0;0.1;5.1;6.1;7.5;8.5},{"N";5;4;3;2;1}),+IF(B8&gt;63,LOOKUP(O8,{0;0.1;2000;2100;2200;2300},{"N";5;4;3;2;1}))))</f>
        <v>N</v>
      </c>
      <c r="P9" s="39" t="str">
        <f>+IF(B8&lt;58,LOOKUP(P8,{0;0.1;2400;2500;2600;2700},{"N";5;4;3;2;1}),+IF(B8&lt;64,LOOKUP(P8,{0;0.1;2200;2300;2400;2500},{"N";5;4;3;2;1}),+IF(B8&gt;63,LOOKUP(P8,{0;0.1;2000;2100;2200;2300},{"N";5;4;3;2;1}))))</f>
        <v>N</v>
      </c>
      <c r="Q9" s="40" t="e">
        <f>AVERAGEIF(G9:P9,"&lt;&gt;*(N)",G9:P9)</f>
        <v>#DIV/0!</v>
      </c>
    </row>
    <row r="10" spans="1:19" x14ac:dyDescent="0.4">
      <c r="A10" s="108">
        <v>5</v>
      </c>
      <c r="B10" s="110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11"/>
      <c r="O10" s="81"/>
      <c r="P10" s="11"/>
      <c r="Q10" s="12"/>
    </row>
    <row r="11" spans="1:19" ht="19.5" thickBot="1" x14ac:dyDescent="0.45">
      <c r="A11" s="109"/>
      <c r="B11" s="111"/>
      <c r="C11" s="112"/>
      <c r="D11" s="113"/>
      <c r="E11" s="113"/>
      <c r="F11" s="114"/>
      <c r="G11" s="39" t="str">
        <f>+IF(B10&lt;49,LOOKUP(G10,{0;0.1;13.21;13.71;14.21;14.71},{"N";1;2;3;4;5}),+IF(B10&lt;64,LOOKUP(G10,{0;0.1;13.41;13.91;14.41;15.01},{"N";1;2;3;4;5}),+IF(B10&gt;63,LOOKUP(G10,{0;0.1;14.01;14.51;15.01;15.51},{"N";1;2;3;4;5}))))</f>
        <v>N</v>
      </c>
      <c r="H11" s="39" t="b">
        <f>+IF(B10&gt;1,LOOKUP(H10,{0;0.1;7;10;13;16},{"N";5;4;3;2;1}))</f>
        <v>0</v>
      </c>
      <c r="I11" s="39" t="str">
        <f>+IF(B10&lt;49,LOOKUP(I10,{0;0.1;16;21;24;27},{"N";5;4;3;2;1}),+IF(B10&lt;58,LOOKUP(I10,{0;0.1;12;16;21;24},{"N";5;4;3;2;1}),+IF(B10&lt;64,LOOKUP(I10,{0;0.1;10;12;17;21},{"N";5;4;3;2;1}),+IF(B10&gt;63,LOOKUP(I10,{0;0.1;8;10;15;19},{"N";5;4;3;2;1})))))</f>
        <v>N</v>
      </c>
      <c r="J11" s="39" t="str">
        <f>+IF(B10&lt;49,LOOKUP(J10,{0;0.1;1;1.5;2;3},{"N";5;4;3;2;1}),+IF(B10&lt;58,LOOKUP(J10,{0;0.1;1;1.5;2;3},{"N";5;4;3;2;1}),+IF(B10&lt;64,LOOKUP(J10,{0;0.1;1;1.5;2;2.5},{"N";5;4;3;2;1}),+IF(B10&gt;63,LOOKUP(J10,{0;0.1;0.5;1;1.5;2},{"N";5;4;3;2;1})))))</f>
        <v>N</v>
      </c>
      <c r="K11" s="39" t="str">
        <f>+IF(B10&lt;58,LOOKUP(K10,{0;0.1;4;6;8;10},{"N";5;4;3;2;1}),+IF(B10&lt;64,LOOKUP(K10,{0;0.1;2;4;6;8},{"N";5;4;3;2;1}),+IF(B10&gt;63,LOOKUP(K10,{0;0.1;1;2;4;6},{"N";5;4;3;2;1}))))</f>
        <v>N</v>
      </c>
      <c r="L11" s="39" t="b">
        <f>+IF(B10&gt;1,LOOKUP(L10,{0;0.1;5.1;10.1;15.1;20.1},{"N";1;2;3;4;5}))</f>
        <v>0</v>
      </c>
      <c r="M11" s="39" t="str">
        <f>+IF(B10&lt;49,LOOKUP(M10,{0;0.1;5;6;8;10},{"N";5;4;3;2;1}),+IF(B10&lt;58,LOOKUP(M10,{0;0.1;3;4;5;7},{"N";5;4;3;2;1}),+IF(B10&lt;64,LOOKUP(M10,{0;0.1;2;3;4;6},{"N";5;4;3;2;1}),+IF(B10&gt;63,LOOKUP(M10,{0;0.1;1;2;3;5},{"N";5;4;3;2;1})))))</f>
        <v>N</v>
      </c>
      <c r="N11" s="39" t="str">
        <f>+IF(B10&lt;64,LOOKUP(N10,{0;0.1;20;30;40;50},{"N";5;4;3;2;1}),+IF(B10&gt;63,LOOKUP(N10,{0;0.1;10;20;30;40},{"N";5;4;3;2;1})))</f>
        <v>N</v>
      </c>
      <c r="O11" s="39" t="str">
        <f>+IF(B10&lt;58,LOOKUP(O10,{0;0.1;5.5;6.7;8;9},{"N";5;4;3;2;1}),+IF(B10&lt;64,LOOKUP(O10,{0;0.1;5.1;6.1;7.5;8.5},{"N";5;4;3;2;1}),+IF(B10&gt;63,LOOKUP(O10,{0;0.1;2000;2100;2200;2300},{"N";5;4;3;2;1}))))</f>
        <v>N</v>
      </c>
      <c r="P11" s="39" t="str">
        <f>+IF(B10&lt;58,LOOKUP(P10,{0;0.1;2400;2500;2600;2700},{"N";5;4;3;2;1}),+IF(B10&lt;64,LOOKUP(P10,{0;0.1;2200;2300;2400;2500},{"N";5;4;3;2;1}),+IF(B10&gt;63,LOOKUP(P10,{0;0.1;2000;2100;2200;2300},{"N";5;4;3;2;1}))))</f>
        <v>N</v>
      </c>
      <c r="Q11" s="40" t="e">
        <f>AVERAGEIF(G11:P11,"&lt;&gt;*(N)",G11:P11)</f>
        <v>#DIV/0!</v>
      </c>
    </row>
    <row r="12" spans="1:19" x14ac:dyDescent="0.4">
      <c r="A12" s="102">
        <v>6</v>
      </c>
      <c r="B12" s="104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9"/>
      <c r="O12" s="19"/>
      <c r="P12" s="19"/>
      <c r="Q12" s="20"/>
    </row>
    <row r="13" spans="1:19" ht="19.5" thickBot="1" x14ac:dyDescent="0.45">
      <c r="A13" s="103"/>
      <c r="B13" s="104"/>
      <c r="C13" s="105"/>
      <c r="D13" s="106"/>
      <c r="E13" s="106"/>
      <c r="F13" s="107"/>
      <c r="G13" s="39" t="str">
        <f>+IF(B12&lt;49,LOOKUP(G12,{0;0.1;13.21;13.71;14.21;14.71},{"N";1;2;3;4;5}),+IF(B12&lt;64,LOOKUP(G12,{0;0.1;13.41;13.91;14.41;15.01},{"N";1;2;3;4;5}),+IF(B12&gt;63,LOOKUP(G12,{0;0.1;14.01;14.51;15.01;15.51},{"N";1;2;3;4;5}))))</f>
        <v>N</v>
      </c>
      <c r="H13" s="39" t="b">
        <f>+IF(B12&gt;1,LOOKUP(H12,{0;0.1;7;10;13;16},{"N";5;4;3;2;1}))</f>
        <v>0</v>
      </c>
      <c r="I13" s="39" t="str">
        <f>+IF(B12&lt;49,LOOKUP(I12,{0;0.1;16;21;24;27},{"N";5;4;3;2;1}),+IF(B12&lt;58,LOOKUP(I12,{0;0.1;12;16;21;24},{"N";5;4;3;2;1}),+IF(B12&lt;64,LOOKUP(I12,{0;0.1;10;12;17;21},{"N";5;4;3;2;1}),+IF(B12&gt;63,LOOKUP(I12,{0;0.1;8;10;15;19},{"N";5;4;3;2;1})))))</f>
        <v>N</v>
      </c>
      <c r="J13" s="39" t="str">
        <f>+IF(B12&lt;49,LOOKUP(J12,{0;0.1;1;1.5;2;3},{"N";5;4;3;2;1}),+IF(B12&lt;58,LOOKUP(J12,{0;0.1;1;1.5;2;3},{"N";5;4;3;2;1}),+IF(B12&lt;64,LOOKUP(J12,{0;0.1;1;1.5;2;2.5},{"N";5;4;3;2;1}),+IF(B12&gt;63,LOOKUP(J12,{0;0.1;0.5;1;1.5;2},{"N";5;4;3;2;1})))))</f>
        <v>N</v>
      </c>
      <c r="K13" s="39" t="str">
        <f>+IF(B12&lt;58,LOOKUP(K12,{0;0.1;4;6;8;10},{"N";5;4;3;2;1}),+IF(B12&lt;64,LOOKUP(K12,{0;0.1;2;4;6;8},{"N";5;4;3;2;1}),+IF(B12&gt;63,LOOKUP(K12,{0;0.1;1;2;4;6},{"N";5;4;3;2;1}))))</f>
        <v>N</v>
      </c>
      <c r="L13" s="39" t="b">
        <f>+IF(B12&gt;1,LOOKUP(L12,{0;0.1;5.1;10.1;15.1;20.1},{"N";1;2;3;4;5}))</f>
        <v>0</v>
      </c>
      <c r="M13" s="39" t="str">
        <f>+IF(B12&lt;49,LOOKUP(M12,{0;0.1;5;6;8;10},{"N";5;4;3;2;1}),+IF(B12&lt;58,LOOKUP(M12,{0;0.1;3;4;5;7},{"N";5;4;3;2;1}),+IF(B12&lt;64,LOOKUP(M12,{0;0.1;2;3;4;6},{"N";5;4;3;2;1}),+IF(B12&gt;63,LOOKUP(M12,{0;0.1;1;2;3;5},{"N";5;4;3;2;1})))))</f>
        <v>N</v>
      </c>
      <c r="N13" s="39" t="str">
        <f>+IF(B12&lt;64,LOOKUP(N12,{0;0.1;20;30;40;50},{"N";5;4;3;2;1}),+IF(B12&gt;63,LOOKUP(N12,{0;0.1;10;20;30;40},{"N";5;4;3;2;1})))</f>
        <v>N</v>
      </c>
      <c r="O13" s="39" t="str">
        <f>+IF(B12&lt;58,LOOKUP(O12,{0;0.1;5.5;6.7;8;9},{"N";5;4;3;2;1}),+IF(B12&lt;64,LOOKUP(O12,{0;0.1;5.1;6.1;7.5;8.5},{"N";5;4;3;2;1}),+IF(B12&gt;63,LOOKUP(O12,{0;0.1;2000;2100;2200;2300},{"N";5;4;3;2;1}))))</f>
        <v>N</v>
      </c>
      <c r="P13" s="39" t="str">
        <f>+IF(B12&lt;58,LOOKUP(P12,{0;0.1;2400;2500;2600;2700},{"N";5;4;3;2;1}),+IF(B12&lt;64,LOOKUP(P12,{0;0.1;2200;2300;2400;2500},{"N";5;4;3;2;1}),+IF(B12&gt;63,LOOKUP(P12,{0;0.1;2000;2100;2200;2300},{"N";5;4;3;2;1}))))</f>
        <v>N</v>
      </c>
      <c r="Q13" s="40" t="e">
        <f>AVERAGEIF(G13:P13,"&lt;&gt;*(N)",G13:P13)</f>
        <v>#DIV/0!</v>
      </c>
      <c r="S13" s="77"/>
    </row>
    <row r="14" spans="1:19" s="14" customFormat="1" x14ac:dyDescent="0.4">
      <c r="A14" s="108">
        <v>7</v>
      </c>
      <c r="B14" s="110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11"/>
      <c r="O14" s="81"/>
      <c r="P14" s="11"/>
      <c r="Q14" s="12"/>
      <c r="R14" s="21"/>
    </row>
    <row r="15" spans="1:19" s="14" customFormat="1" ht="19.5" thickBot="1" x14ac:dyDescent="0.45">
      <c r="A15" s="109"/>
      <c r="B15" s="111"/>
      <c r="C15" s="112"/>
      <c r="D15" s="113"/>
      <c r="E15" s="113"/>
      <c r="F15" s="114"/>
      <c r="G15" s="39" t="str">
        <f>+IF(B14&lt;49,LOOKUP(G14,{0;0.1;13.21;13.71;14.21;14.71},{"N";1;2;3;4;5}),+IF(B14&lt;64,LOOKUP(G14,{0;0.1;13.41;13.91;14.41;15.01},{"N";1;2;3;4;5}),+IF(B14&gt;63,LOOKUP(G14,{0;0.1;14.01;14.51;15.01;15.51},{"N";1;2;3;4;5}))))</f>
        <v>N</v>
      </c>
      <c r="H15" s="39" t="b">
        <f>+IF(B14&gt;1,LOOKUP(H14,{0;0.1;7;10;13;16},{"N";5;4;3;2;1}))</f>
        <v>0</v>
      </c>
      <c r="I15" s="39" t="str">
        <f>+IF(B14&lt;49,LOOKUP(I14,{0;0.1;16;21;24;27},{"N";5;4;3;2;1}),+IF(B14&lt;58,LOOKUP(I14,{0;0.1;12;16;21;24},{"N";5;4;3;2;1}),+IF(B14&lt;64,LOOKUP(I14,{0;0.1;10;12;17;21},{"N";5;4;3;2;1}),+IF(B14&gt;63,LOOKUP(I14,{0;0.1;8;10;15;19},{"N";5;4;3;2;1})))))</f>
        <v>N</v>
      </c>
      <c r="J15" s="39" t="str">
        <f>+IF(B14&lt;49,LOOKUP(J14,{0;0.1;1;1.5;2;3},{"N";5;4;3;2;1}),+IF(B14&lt;58,LOOKUP(J14,{0;0.1;1;1.5;2;3},{"N";5;4;3;2;1}),+IF(B14&lt;64,LOOKUP(J14,{0;0.1;1;1.5;2;2.5},{"N";5;4;3;2;1}),+IF(B14&gt;63,LOOKUP(J14,{0;0.1;0.5;1;1.5;2},{"N";5;4;3;2;1})))))</f>
        <v>N</v>
      </c>
      <c r="K15" s="39" t="str">
        <f>+IF(B14&lt;58,LOOKUP(K14,{0;0.1;4;6;8;10},{"N";5;4;3;2;1}),+IF(B14&lt;64,LOOKUP(K14,{0;0.1;2;4;6;8},{"N";5;4;3;2;1}),+IF(B14&gt;63,LOOKUP(K14,{0;0.1;1;2;4;6},{"N";5;4;3;2;1}))))</f>
        <v>N</v>
      </c>
      <c r="L15" s="39" t="b">
        <f>+IF(B14&gt;1,LOOKUP(L14,{0;0.1;5.1;10.1;15.1;20.1},{"N";1;2;3;4;5}))</f>
        <v>0</v>
      </c>
      <c r="M15" s="39" t="str">
        <f>+IF(B14&lt;49,LOOKUP(M14,{0;0.1;5;6;8;10},{"N";5;4;3;2;1}),+IF(B14&lt;58,LOOKUP(M14,{0;0.1;3;4;5;7},{"N";5;4;3;2;1}),+IF(B14&lt;64,LOOKUP(M14,{0;0.1;2;3;4;6},{"N";5;4;3;2;1}),+IF(B14&gt;63,LOOKUP(M14,{0;0.1;1;2;3;5},{"N";5;4;3;2;1})))))</f>
        <v>N</v>
      </c>
      <c r="N15" s="39" t="str">
        <f>+IF(B14&lt;64,LOOKUP(N14,{0;0.1;20;30;40;50},{"N";5;4;3;2;1}),+IF(B14&gt;63,LOOKUP(N14,{0;0.1;10;20;30;40},{"N";5;4;3;2;1})))</f>
        <v>N</v>
      </c>
      <c r="O15" s="39" t="str">
        <f>+IF(B14&lt;58,LOOKUP(O14,{0;0.1;5.5;6.7;8;9},{"N";5;4;3;2;1}),+IF(B14&lt;64,LOOKUP(O14,{0;0.1;5.1;6.1;7.5;8.5},{"N";5;4;3;2;1}),+IF(B14&gt;63,LOOKUP(O14,{0;0.1;2000;2100;2200;2300},{"N";5;4;3;2;1}))))</f>
        <v>N</v>
      </c>
      <c r="P15" s="39" t="str">
        <f>+IF(B14&lt;58,LOOKUP(P14,{0;0.1;2400;2500;2600;2700},{"N";5;4;3;2;1}),+IF(B14&lt;64,LOOKUP(P14,{0;0.1;2200;2300;2400;2500},{"N";5;4;3;2;1}),+IF(B14&gt;63,LOOKUP(P14,{0;0.1;2000;2100;2200;2300},{"N";5;4;3;2;1}))))</f>
        <v>N</v>
      </c>
      <c r="Q15" s="40" t="e">
        <f>AVERAGEIF(G15:P15,"&lt;&gt;*(N)",G15:P15)</f>
        <v>#DIV/0!</v>
      </c>
      <c r="R15" s="21"/>
    </row>
    <row r="16" spans="1:19" s="14" customFormat="1" x14ac:dyDescent="0.4">
      <c r="A16" s="102">
        <v>8</v>
      </c>
      <c r="B16" s="104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9"/>
      <c r="O16" s="19"/>
      <c r="P16" s="19"/>
      <c r="Q16" s="20"/>
      <c r="R16" s="21"/>
    </row>
    <row r="17" spans="1:18" s="14" customFormat="1" ht="19.5" thickBot="1" x14ac:dyDescent="0.45">
      <c r="A17" s="103"/>
      <c r="B17" s="104"/>
      <c r="C17" s="105"/>
      <c r="D17" s="106"/>
      <c r="E17" s="106"/>
      <c r="F17" s="107"/>
      <c r="G17" s="39" t="str">
        <f>+IF(B16&lt;49,LOOKUP(G16,{0;0.1;13.21;13.71;14.21;14.71},{"N";1;2;3;4;5}),+IF(B16&lt;64,LOOKUP(G16,{0;0.1;13.41;13.91;14.41;15.01},{"N";1;2;3;4;5}),+IF(B16&gt;63,LOOKUP(G16,{0;0.1;14.01;14.51;15.01;15.51},{"N";1;2;3;4;5}))))</f>
        <v>N</v>
      </c>
      <c r="H17" s="39" t="b">
        <f>+IF(B16&gt;1,LOOKUP(H16,{0;0.1;7;10;13;16},{"N";5;4;3;2;1}))</f>
        <v>0</v>
      </c>
      <c r="I17" s="39" t="str">
        <f>+IF(B16&lt;49,LOOKUP(I16,{0;0.1;16;21;24;27},{"N";5;4;3;2;1}),+IF(B16&lt;58,LOOKUP(I16,{0;0.1;12;16;21;24},{"N";5;4;3;2;1}),+IF(B16&lt;64,LOOKUP(I16,{0;0.1;10;12;17;21},{"N";5;4;3;2;1}),+IF(B16&gt;63,LOOKUP(I16,{0;0.1;8;10;15;19},{"N";5;4;3;2;1})))))</f>
        <v>N</v>
      </c>
      <c r="J17" s="39" t="str">
        <f>+IF(B16&lt;49,LOOKUP(J16,{0;0.1;1;1.5;2;3},{"N";5;4;3;2;1}),+IF(B16&lt;58,LOOKUP(J16,{0;0.1;1;1.5;2;3},{"N";5;4;3;2;1}),+IF(B16&lt;64,LOOKUP(J16,{0;0.1;1;1.5;2;2.5},{"N";5;4;3;2;1}),+IF(B16&gt;63,LOOKUP(J16,{0;0.1;0.5;1;1.5;2},{"N";5;4;3;2;1})))))</f>
        <v>N</v>
      </c>
      <c r="K17" s="39" t="str">
        <f>+IF(B16&lt;58,LOOKUP(K16,{0;0.1;4;6;8;10},{"N";5;4;3;2;1}),+IF(B16&lt;64,LOOKUP(K16,{0;0.1;2;4;6;8},{"N";5;4;3;2;1}),+IF(B16&gt;63,LOOKUP(K16,{0;0.1;1;2;4;6},{"N";5;4;3;2;1}))))</f>
        <v>N</v>
      </c>
      <c r="L17" s="39" t="b">
        <f>+IF(B16&gt;1,LOOKUP(L16,{0;0.1;5.1;10.1;15.1;20.1},{"N";1;2;3;4;5}))</f>
        <v>0</v>
      </c>
      <c r="M17" s="39" t="str">
        <f>+IF(B16&lt;49,LOOKUP(M16,{0;0.1;5;6;8;10},{"N";5;4;3;2;1}),+IF(B16&lt;58,LOOKUP(M16,{0;0.1;3;4;5;7},{"N";5;4;3;2;1}),+IF(B16&lt;64,LOOKUP(M16,{0;0.1;2;3;4;6},{"N";5;4;3;2;1}),+IF(B16&gt;63,LOOKUP(M16,{0;0.1;1;2;3;5},{"N";5;4;3;2;1})))))</f>
        <v>N</v>
      </c>
      <c r="N17" s="39" t="str">
        <f>+IF(B16&lt;64,LOOKUP(N16,{0;0.1;20;30;40;50},{"N";5;4;3;2;1}),+IF(B16&gt;63,LOOKUP(N16,{0;0.1;10;20;30;40},{"N";5;4;3;2;1})))</f>
        <v>N</v>
      </c>
      <c r="O17" s="39" t="str">
        <f>+IF(B16&lt;58,LOOKUP(O16,{0;0.1;5.5;6.7;8;9},{"N";5;4;3;2;1}),+IF(B16&lt;64,LOOKUP(O16,{0;0.1;5.1;6.1;7.5;8.5},{"N";5;4;3;2;1}),+IF(B16&gt;63,LOOKUP(O16,{0;0.1;2000;2100;2200;2300},{"N";5;4;3;2;1}))))</f>
        <v>N</v>
      </c>
      <c r="P17" s="39" t="str">
        <f>+IF(B16&lt;58,LOOKUP(P16,{0;0.1;2400;2500;2600;2700},{"N";5;4;3;2;1}),+IF(B16&lt;64,LOOKUP(P16,{0;0.1;2200;2300;2400;2500},{"N";5;4;3;2;1}),+IF(B16&gt;63,LOOKUP(P16,{0;0.1;2000;2100;2200;2300},{"N";5;4;3;2;1}))))</f>
        <v>N</v>
      </c>
      <c r="Q17" s="40" t="e">
        <f>AVERAGEIF(G17:P17,"&lt;&gt;*(N)",G17:P17)</f>
        <v>#DIV/0!</v>
      </c>
      <c r="R17" s="24"/>
    </row>
    <row r="18" spans="1:18" s="14" customFormat="1" x14ac:dyDescent="0.4">
      <c r="A18" s="108">
        <v>9</v>
      </c>
      <c r="B18" s="110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11"/>
      <c r="O18" s="81"/>
      <c r="P18" s="11"/>
      <c r="Q18" s="12"/>
      <c r="R18" s="15"/>
    </row>
    <row r="19" spans="1:18" ht="19.5" thickBot="1" x14ac:dyDescent="0.45">
      <c r="A19" s="109"/>
      <c r="B19" s="111"/>
      <c r="C19" s="112"/>
      <c r="D19" s="113"/>
      <c r="E19" s="113"/>
      <c r="F19" s="114"/>
      <c r="G19" s="39" t="str">
        <f>+IF(B18&lt;49,LOOKUP(G18,{0;0.1;13.21;13.71;14.21;14.71},{"N";1;2;3;4;5}),+IF(B18&lt;64,LOOKUP(G18,{0;0.1;13.41;13.91;14.41;15.01},{"N";1;2;3;4;5}),+IF(B18&gt;63,LOOKUP(G18,{0;0.1;14.01;14.51;15.01;15.51},{"N";1;2;3;4;5}))))</f>
        <v>N</v>
      </c>
      <c r="H19" s="39" t="b">
        <f>+IF(B18&gt;1,LOOKUP(H18,{0;0.1;7;10;13;16},{"N";5;4;3;2;1}))</f>
        <v>0</v>
      </c>
      <c r="I19" s="39" t="str">
        <f>+IF(B18&lt;49,LOOKUP(I18,{0;0.1;16;21;24;27},{"N";5;4;3;2;1}),+IF(B18&lt;58,LOOKUP(I18,{0;0.1;12;16;21;24},{"N";5;4;3;2;1}),+IF(B18&lt;64,LOOKUP(I18,{0;0.1;10;12;17;21},{"N";5;4;3;2;1}),+IF(B18&gt;63,LOOKUP(I18,{0;0.1;8;10;15;19},{"N";5;4;3;2;1})))))</f>
        <v>N</v>
      </c>
      <c r="J19" s="39" t="str">
        <f>+IF(B18&lt;49,LOOKUP(J18,{0;0.1;1;1.5;2;3},{"N";5;4;3;2;1}),+IF(B18&lt;58,LOOKUP(J18,{0;0.1;1;1.5;2;3},{"N";5;4;3;2;1}),+IF(B18&lt;64,LOOKUP(J18,{0;0.1;1;1.5;2;2.5},{"N";5;4;3;2;1}),+IF(B18&gt;63,LOOKUP(J18,{0;0.1;0.5;1;1.5;2},{"N";5;4;3;2;1})))))</f>
        <v>N</v>
      </c>
      <c r="K19" s="39" t="str">
        <f>+IF(B18&lt;58,LOOKUP(K18,{0;0.1;4;6;8;10},{"N";5;4;3;2;1}),+IF(B18&lt;64,LOOKUP(K18,{0;0.1;2;4;6;8},{"N";5;4;3;2;1}),+IF(B18&gt;63,LOOKUP(K18,{0;0.1;1;2;4;6},{"N";5;4;3;2;1}))))</f>
        <v>N</v>
      </c>
      <c r="L19" s="39" t="b">
        <f>+IF(B18&gt;1,LOOKUP(L18,{0;0.1;5.1;10.1;15.1;20.1},{"N";1;2;3;4;5}))</f>
        <v>0</v>
      </c>
      <c r="M19" s="39" t="str">
        <f>+IF(B18&lt;49,LOOKUP(M18,{0;0.1;5;6;8;10},{"N";5;4;3;2;1}),+IF(B18&lt;58,LOOKUP(M18,{0;0.1;3;4;5;7},{"N";5;4;3;2;1}),+IF(B18&lt;64,LOOKUP(M18,{0;0.1;2;3;4;6},{"N";5;4;3;2;1}),+IF(B18&gt;63,LOOKUP(M18,{0;0.1;1;2;3;5},{"N";5;4;3;2;1})))))</f>
        <v>N</v>
      </c>
      <c r="N19" s="39" t="str">
        <f>+IF(B18&lt;64,LOOKUP(N18,{0;0.1;20;30;40;50},{"N";5;4;3;2;1}),+IF(B18&gt;63,LOOKUP(N18,{0;0.1;10;20;30;40},{"N";5;4;3;2;1})))</f>
        <v>N</v>
      </c>
      <c r="O19" s="39" t="str">
        <f>+IF(B18&lt;58,LOOKUP(O18,{0;0.1;5.5;6.7;8;9},{"N";5;4;3;2;1}),+IF(B18&lt;64,LOOKUP(O18,{0;0.1;5.1;6.1;7.5;8.5},{"N";5;4;3;2;1}),+IF(B18&gt;63,LOOKUP(O18,{0;0.1;2000;2100;2200;2300},{"N";5;4;3;2;1}))))</f>
        <v>N</v>
      </c>
      <c r="P19" s="39" t="str">
        <f>+IF(B18&lt;58,LOOKUP(P18,{0;0.1;2400;2500;2600;2700},{"N";5;4;3;2;1}),+IF(B18&lt;64,LOOKUP(P18,{0;0.1;2200;2300;2400;2500},{"N";5;4;3;2;1}),+IF(B18&gt;63,LOOKUP(P18,{0;0.1;2000;2100;2200;2300},{"N";5;4;3;2;1}))))</f>
        <v>N</v>
      </c>
      <c r="Q19" s="40" t="e">
        <f>AVERAGEIF(G19:P19,"&lt;&gt;*(N)",G19:P19)</f>
        <v>#DIV/0!</v>
      </c>
      <c r="R19" s="15"/>
    </row>
    <row r="20" spans="1:18" s="14" customFormat="1" x14ac:dyDescent="0.4">
      <c r="A20" s="102">
        <v>10</v>
      </c>
      <c r="B20" s="104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9"/>
      <c r="O20" s="19"/>
      <c r="P20" s="19"/>
      <c r="Q20" s="20"/>
      <c r="R20" s="15"/>
    </row>
    <row r="21" spans="1:18" s="14" customFormat="1" ht="19.5" thickBot="1" x14ac:dyDescent="0.45">
      <c r="A21" s="103"/>
      <c r="B21" s="104"/>
      <c r="C21" s="105"/>
      <c r="D21" s="106"/>
      <c r="E21" s="106"/>
      <c r="F21" s="107"/>
      <c r="G21" s="39" t="str">
        <f>+IF(B20&lt;49,LOOKUP(G20,{0;0.1;13.21;13.71;14.21;14.71},{"N";1;2;3;4;5}),+IF(B20&lt;64,LOOKUP(G20,{0;0.1;13.41;13.91;14.41;15.01},{"N";1;2;3;4;5}),+IF(B20&gt;63,LOOKUP(G20,{0;0.1;14.01;14.51;15.01;15.51},{"N";1;2;3;4;5}))))</f>
        <v>N</v>
      </c>
      <c r="H21" s="39" t="b">
        <f>+IF(B20&gt;1,LOOKUP(H20,{0;0.1;7;10;13;16},{"N";5;4;3;2;1}))</f>
        <v>0</v>
      </c>
      <c r="I21" s="39" t="str">
        <f>+IF(B20&lt;49,LOOKUP(I20,{0;0.1;16;21;24;27},{"N";5;4;3;2;1}),+IF(B20&lt;58,LOOKUP(I20,{0;0.1;12;16;21;24},{"N";5;4;3;2;1}),+IF(B20&lt;64,LOOKUP(I20,{0;0.1;10;12;17;21},{"N";5;4;3;2;1}),+IF(B20&gt;63,LOOKUP(I20,{0;0.1;8;10;15;19},{"N";5;4;3;2;1})))))</f>
        <v>N</v>
      </c>
      <c r="J21" s="39" t="str">
        <f>+IF(B20&lt;49,LOOKUP(J20,{0;0.1;1;1.5;2;3},{"N";5;4;3;2;1}),+IF(B20&lt;58,LOOKUP(J20,{0;0.1;1;1.5;2;3},{"N";5;4;3;2;1}),+IF(B20&lt;64,LOOKUP(J20,{0;0.1;1;1.5;2;2.5},{"N";5;4;3;2;1}),+IF(B20&gt;63,LOOKUP(J20,{0;0.1;0.5;1;1.5;2},{"N";5;4;3;2;1})))))</f>
        <v>N</v>
      </c>
      <c r="K21" s="39" t="str">
        <f>+IF(B20&lt;58,LOOKUP(K20,{0;0.1;4;6;8;10},{"N";5;4;3;2;1}),+IF(B20&lt;64,LOOKUP(K20,{0;0.1;2;4;6;8},{"N";5;4;3;2;1}),+IF(B20&gt;63,LOOKUP(K20,{0;0.1;1;2;4;6},{"N";5;4;3;2;1}))))</f>
        <v>N</v>
      </c>
      <c r="L21" s="39" t="b">
        <f>+IF(B20&gt;1,LOOKUP(L20,{0;0.1;5.1;10.1;15.1;20.1},{"N";1;2;3;4;5}))</f>
        <v>0</v>
      </c>
      <c r="M21" s="39" t="str">
        <f>+IF(B20&lt;49,LOOKUP(M20,{0;0.1;5;6;8;10},{"N";5;4;3;2;1}),+IF(B20&lt;58,LOOKUP(M20,{0;0.1;3;4;5;7},{"N";5;4;3;2;1}),+IF(B20&lt;64,LOOKUP(M20,{0;0.1;2;3;4;6},{"N";5;4;3;2;1}),+IF(B20&gt;63,LOOKUP(M20,{0;0.1;1;2;3;5},{"N";5;4;3;2;1})))))</f>
        <v>N</v>
      </c>
      <c r="N21" s="39" t="str">
        <f>+IF(B20&lt;64,LOOKUP(N20,{0;0.1;20;30;40;50},{"N";5;4;3;2;1}),+IF(B20&gt;63,LOOKUP(N20,{0;0.1;10;20;30;40},{"N";5;4;3;2;1})))</f>
        <v>N</v>
      </c>
      <c r="O21" s="39" t="str">
        <f>+IF(B20&lt;58,LOOKUP(O20,{0;0.1;5.5;6.7;8;9},{"N";5;4;3;2;1}),+IF(B20&lt;64,LOOKUP(O20,{0;0.1;5.1;6.1;7.5;8.5},{"N";5;4;3;2;1}),+IF(B20&gt;63,LOOKUP(O20,{0;0.1;2000;2100;2200;2300},{"N";5;4;3;2;1}))))</f>
        <v>N</v>
      </c>
      <c r="P21" s="39" t="str">
        <f>+IF(B20&lt;58,LOOKUP(P20,{0;0.1;2400;2500;2600;2700},{"N";5;4;3;2;1}),+IF(B20&lt;64,LOOKUP(P20,{0;0.1;2200;2300;2400;2500},{"N";5;4;3;2;1}),+IF(B20&gt;63,LOOKUP(P20,{0;0.1;2000;2100;2200;2300},{"N";5;4;3;2;1}))))</f>
        <v>N</v>
      </c>
      <c r="Q21" s="40" t="e">
        <f>AVERAGEIF(G21:P21,"&lt;&gt;*(N)",G21:P21)</f>
        <v>#DIV/0!</v>
      </c>
      <c r="R21" s="15"/>
    </row>
    <row r="22" spans="1:18" s="14" customFormat="1" x14ac:dyDescent="0.4">
      <c r="A22" s="108">
        <v>11</v>
      </c>
      <c r="B22" s="110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11"/>
      <c r="O22" s="81"/>
      <c r="P22" s="11"/>
      <c r="Q22" s="12"/>
      <c r="R22" s="15"/>
    </row>
    <row r="23" spans="1:18" s="14" customFormat="1" ht="19.5" thickBot="1" x14ac:dyDescent="0.45">
      <c r="A23" s="109"/>
      <c r="B23" s="111"/>
      <c r="C23" s="112"/>
      <c r="D23" s="113"/>
      <c r="E23" s="113"/>
      <c r="F23" s="114"/>
      <c r="G23" s="39" t="str">
        <f>+IF(B22&lt;49,LOOKUP(G22,{0;0.1;13.21;13.71;14.21;14.71},{"N";1;2;3;4;5}),+IF(B22&lt;64,LOOKUP(G22,{0;0.1;13.41;13.91;14.41;15.01},{"N";1;2;3;4;5}),+IF(B22&gt;63,LOOKUP(G22,{0;0.1;14.01;14.51;15.01;15.51},{"N";1;2;3;4;5}))))</f>
        <v>N</v>
      </c>
      <c r="H23" s="39" t="b">
        <f>+IF(B22&gt;1,LOOKUP(H22,{0;0.1;7;10;13;16},{"N";5;4;3;2;1}))</f>
        <v>0</v>
      </c>
      <c r="I23" s="39" t="str">
        <f>+IF(B22&lt;49,LOOKUP(I22,{0;0.1;16;21;24;27},{"N";5;4;3;2;1}),+IF(B22&lt;58,LOOKUP(I22,{0;0.1;12;16;21;24},{"N";5;4;3;2;1}),+IF(B22&lt;64,LOOKUP(I22,{0;0.1;10;12;17;21},{"N";5;4;3;2;1}),+IF(B22&gt;63,LOOKUP(I22,{0;0.1;8;10;15;19},{"N";5;4;3;2;1})))))</f>
        <v>N</v>
      </c>
      <c r="J23" s="39" t="str">
        <f>+IF(B22&lt;49,LOOKUP(J22,{0;0.1;1;1.5;2;3},{"N";5;4;3;2;1}),+IF(B22&lt;58,LOOKUP(J22,{0;0.1;1;1.5;2;3},{"N";5;4;3;2;1}),+IF(B22&lt;64,LOOKUP(J22,{0;0.1;1;1.5;2;2.5},{"N";5;4;3;2;1}),+IF(B22&gt;63,LOOKUP(J22,{0;0.1;0.5;1;1.5;2},{"N";5;4;3;2;1})))))</f>
        <v>N</v>
      </c>
      <c r="K23" s="39" t="str">
        <f>+IF(B22&lt;58,LOOKUP(K22,{0;0.1;4;6;8;10},{"N";5;4;3;2;1}),+IF(B22&lt;64,LOOKUP(K22,{0;0.1;2;4;6;8},{"N";5;4;3;2;1}),+IF(B22&gt;63,LOOKUP(K22,{0;0.1;1;2;4;6},{"N";5;4;3;2;1}))))</f>
        <v>N</v>
      </c>
      <c r="L23" s="39" t="b">
        <f>+IF(B22&gt;1,LOOKUP(L22,{0;0.1;5.1;10.1;15.1;20.1},{"N";1;2;3;4;5}))</f>
        <v>0</v>
      </c>
      <c r="M23" s="39" t="str">
        <f>+IF(B22&lt;49,LOOKUP(M22,{0;0.1;5;6;8;10},{"N";5;4;3;2;1}),+IF(B22&lt;58,LOOKUP(M22,{0;0.1;3;4;5;7},{"N";5;4;3;2;1}),+IF(B22&lt;64,LOOKUP(M22,{0;0.1;2;3;4;6},{"N";5;4;3;2;1}),+IF(B22&gt;63,LOOKUP(M22,{0;0.1;1;2;3;5},{"N";5;4;3;2;1})))))</f>
        <v>N</v>
      </c>
      <c r="N23" s="39" t="str">
        <f>+IF(B22&lt;64,LOOKUP(N22,{0;0.1;20;30;40;50},{"N";5;4;3;2;1}),+IF(B22&gt;63,LOOKUP(N22,{0;0.1;10;20;30;40},{"N";5;4;3;2;1})))</f>
        <v>N</v>
      </c>
      <c r="O23" s="39" t="str">
        <f>+IF(B22&lt;58,LOOKUP(O22,{0;0.1;5.5;6.7;8;9},{"N";5;4;3;2;1}),+IF(B22&lt;64,LOOKUP(O22,{0;0.1;5.1;6.1;7.5;8.5},{"N";5;4;3;2;1}),+IF(B22&gt;63,LOOKUP(O22,{0;0.1;2000;2100;2200;2300},{"N";5;4;3;2;1}))))</f>
        <v>N</v>
      </c>
      <c r="P23" s="39" t="str">
        <f>+IF(B22&lt;58,LOOKUP(P22,{0;0.1;2400;2500;2600;2700},{"N";5;4;3;2;1}),+IF(B22&lt;64,LOOKUP(P22,{0;0.1;2200;2300;2400;2500},{"N";5;4;3;2;1}),+IF(B22&gt;63,LOOKUP(P22,{0;0.1;2000;2100;2200;2300},{"N";5;4;3;2;1}))))</f>
        <v>N</v>
      </c>
      <c r="Q23" s="40" t="e">
        <f>AVERAGEIF(G23:P23,"&lt;&gt;*(N)",G23:P23)</f>
        <v>#DIV/0!</v>
      </c>
      <c r="R23" s="15"/>
    </row>
  </sheetData>
  <mergeCells count="33">
    <mergeCell ref="A2:A3"/>
    <mergeCell ref="B2:B3"/>
    <mergeCell ref="C3:F3"/>
    <mergeCell ref="A4:A5"/>
    <mergeCell ref="B4:B5"/>
    <mergeCell ref="C5:F5"/>
    <mergeCell ref="A6:A7"/>
    <mergeCell ref="B6:B7"/>
    <mergeCell ref="C7:F7"/>
    <mergeCell ref="A8:A9"/>
    <mergeCell ref="B8:B9"/>
    <mergeCell ref="C9:F9"/>
    <mergeCell ref="A10:A11"/>
    <mergeCell ref="B10:B11"/>
    <mergeCell ref="C11:F11"/>
    <mergeCell ref="A12:A13"/>
    <mergeCell ref="B12:B13"/>
    <mergeCell ref="C13:F13"/>
    <mergeCell ref="A14:A15"/>
    <mergeCell ref="B14:B15"/>
    <mergeCell ref="C15:F15"/>
    <mergeCell ref="A16:A17"/>
    <mergeCell ref="B16:B17"/>
    <mergeCell ref="C17:F17"/>
    <mergeCell ref="A22:A23"/>
    <mergeCell ref="B22:B23"/>
    <mergeCell ref="C23:F23"/>
    <mergeCell ref="A18:A19"/>
    <mergeCell ref="B18:B19"/>
    <mergeCell ref="C19:F19"/>
    <mergeCell ref="A20:A21"/>
    <mergeCell ref="B20:B21"/>
    <mergeCell ref="C21:F21"/>
  </mergeCells>
  <conditionalFormatting sqref="E2">
    <cfRule type="cellIs" dxfId="16" priority="19" stopIfTrue="1" operator="between">
      <formula>1995</formula>
      <formula>1998</formula>
    </cfRule>
  </conditionalFormatting>
  <conditionalFormatting sqref="E22 E20 E18 E16 E14 E12 E10 E8 E6 E4">
    <cfRule type="cellIs" dxfId="15" priority="18" stopIfTrue="1" operator="between">
      <formula>1995</formula>
      <formula>1998</formula>
    </cfRule>
  </conditionalFormatting>
  <conditionalFormatting sqref="E4 E6 E8 E10 E12 E14 E16 E18 E20 E22">
    <cfRule type="cellIs" dxfId="14" priority="17" stopIfTrue="1" operator="between">
      <formula>1995</formula>
      <formula>1996</formula>
    </cfRule>
  </conditionalFormatting>
  <conditionalFormatting sqref="E4">
    <cfRule type="cellIs" dxfId="13" priority="16" stopIfTrue="1" operator="between">
      <formula>1996</formula>
      <formula>1996</formula>
    </cfRule>
  </conditionalFormatting>
  <conditionalFormatting sqref="E2 E6 E8 E10 E12 E14 E16 E18 E20 E22">
    <cfRule type="cellIs" dxfId="12" priority="15" stopIfTrue="1" operator="between">
      <formula>1995</formula>
      <formula>1996</formula>
    </cfRule>
  </conditionalFormatting>
  <conditionalFormatting sqref="E2 E4 E6 E8 E10 E12 E14 E16 E18 E20 E22">
    <cfRule type="cellIs" dxfId="11" priority="14" stopIfTrue="1" operator="between">
      <formula>1996</formula>
      <formula>1995</formula>
    </cfRule>
  </conditionalFormatting>
  <conditionalFormatting sqref="Q3">
    <cfRule type="cellIs" dxfId="10" priority="13" operator="greaterThan">
      <formula>2.5</formula>
    </cfRule>
  </conditionalFormatting>
  <conditionalFormatting sqref="Q5">
    <cfRule type="cellIs" dxfId="9" priority="10" operator="greaterThan">
      <formula>2.5</formula>
    </cfRule>
  </conditionalFormatting>
  <conditionalFormatting sqref="Q7">
    <cfRule type="cellIs" dxfId="8" priority="9" operator="greaterThan">
      <formula>2.5</formula>
    </cfRule>
  </conditionalFormatting>
  <conditionalFormatting sqref="Q9">
    <cfRule type="cellIs" dxfId="7" priority="8" operator="greaterThan">
      <formula>2.5</formula>
    </cfRule>
  </conditionalFormatting>
  <conditionalFormatting sqref="Q11">
    <cfRule type="cellIs" dxfId="6" priority="7" operator="greaterThan">
      <formula>2.5</formula>
    </cfRule>
  </conditionalFormatting>
  <conditionalFormatting sqref="Q13">
    <cfRule type="cellIs" dxfId="5" priority="6" operator="greaterThan">
      <formula>2.5</formula>
    </cfRule>
  </conditionalFormatting>
  <conditionalFormatting sqref="Q15">
    <cfRule type="cellIs" dxfId="4" priority="5" operator="greaterThan">
      <formula>2.5</formula>
    </cfRule>
  </conditionalFormatting>
  <conditionalFormatting sqref="Q17">
    <cfRule type="cellIs" dxfId="3" priority="4" operator="greaterThan">
      <formula>2.5</formula>
    </cfRule>
  </conditionalFormatting>
  <conditionalFormatting sqref="Q19">
    <cfRule type="cellIs" dxfId="2" priority="3" operator="greaterThan">
      <formula>2.5</formula>
    </cfRule>
  </conditionalFormatting>
  <conditionalFormatting sqref="Q21">
    <cfRule type="cellIs" dxfId="1" priority="2" operator="greaterThan">
      <formula>2.5</formula>
    </cfRule>
  </conditionalFormatting>
  <conditionalFormatting sqref="Q23">
    <cfRule type="cellIs" dxfId="0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>
    <oddHeader>&amp;L&amp;D&amp;C&amp;F&amp;R&amp;A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S45"/>
  <sheetViews>
    <sheetView workbookViewId="0">
      <pane ySplit="2" topLeftCell="A28" activePane="bottomLeft" state="frozen"/>
      <selection pane="bottomLeft" activeCell="I42" sqref="I42"/>
    </sheetView>
  </sheetViews>
  <sheetFormatPr defaultRowHeight="12.5" x14ac:dyDescent="0.25"/>
  <cols>
    <col min="1" max="1" width="11.453125" customWidth="1"/>
    <col min="2" max="5" width="7.7265625" style="1" customWidth="1"/>
    <col min="6" max="6" width="5.81640625" customWidth="1"/>
    <col min="7" max="7" width="11.453125" customWidth="1"/>
    <col min="8" max="11" width="7.7265625" customWidth="1"/>
    <col min="257" max="257" width="11.453125" customWidth="1"/>
    <col min="258" max="261" width="7.7265625" customWidth="1"/>
    <col min="262" max="262" width="5.81640625" customWidth="1"/>
    <col min="263" max="263" width="11.453125" customWidth="1"/>
    <col min="264" max="267" width="7.7265625" customWidth="1"/>
    <col min="513" max="513" width="11.453125" customWidth="1"/>
    <col min="514" max="517" width="7.7265625" customWidth="1"/>
    <col min="518" max="518" width="5.81640625" customWidth="1"/>
    <col min="519" max="519" width="11.453125" customWidth="1"/>
    <col min="520" max="523" width="7.7265625" customWidth="1"/>
    <col min="769" max="769" width="11.453125" customWidth="1"/>
    <col min="770" max="773" width="7.7265625" customWidth="1"/>
    <col min="774" max="774" width="5.81640625" customWidth="1"/>
    <col min="775" max="775" width="11.453125" customWidth="1"/>
    <col min="776" max="779" width="7.7265625" customWidth="1"/>
    <col min="1025" max="1025" width="11.453125" customWidth="1"/>
    <col min="1026" max="1029" width="7.7265625" customWidth="1"/>
    <col min="1030" max="1030" width="5.81640625" customWidth="1"/>
    <col min="1031" max="1031" width="11.453125" customWidth="1"/>
    <col min="1032" max="1035" width="7.7265625" customWidth="1"/>
    <col min="1281" max="1281" width="11.453125" customWidth="1"/>
    <col min="1282" max="1285" width="7.7265625" customWidth="1"/>
    <col min="1286" max="1286" width="5.81640625" customWidth="1"/>
    <col min="1287" max="1287" width="11.453125" customWidth="1"/>
    <col min="1288" max="1291" width="7.7265625" customWidth="1"/>
    <col min="1537" max="1537" width="11.453125" customWidth="1"/>
    <col min="1538" max="1541" width="7.7265625" customWidth="1"/>
    <col min="1542" max="1542" width="5.81640625" customWidth="1"/>
    <col min="1543" max="1543" width="11.453125" customWidth="1"/>
    <col min="1544" max="1547" width="7.7265625" customWidth="1"/>
    <col min="1793" max="1793" width="11.453125" customWidth="1"/>
    <col min="1794" max="1797" width="7.7265625" customWidth="1"/>
    <col min="1798" max="1798" width="5.81640625" customWidth="1"/>
    <col min="1799" max="1799" width="11.453125" customWidth="1"/>
    <col min="1800" max="1803" width="7.7265625" customWidth="1"/>
    <col min="2049" max="2049" width="11.453125" customWidth="1"/>
    <col min="2050" max="2053" width="7.7265625" customWidth="1"/>
    <col min="2054" max="2054" width="5.81640625" customWidth="1"/>
    <col min="2055" max="2055" width="11.453125" customWidth="1"/>
    <col min="2056" max="2059" width="7.7265625" customWidth="1"/>
    <col min="2305" max="2305" width="11.453125" customWidth="1"/>
    <col min="2306" max="2309" width="7.7265625" customWidth="1"/>
    <col min="2310" max="2310" width="5.81640625" customWidth="1"/>
    <col min="2311" max="2311" width="11.453125" customWidth="1"/>
    <col min="2312" max="2315" width="7.7265625" customWidth="1"/>
    <col min="2561" max="2561" width="11.453125" customWidth="1"/>
    <col min="2562" max="2565" width="7.7265625" customWidth="1"/>
    <col min="2566" max="2566" width="5.81640625" customWidth="1"/>
    <col min="2567" max="2567" width="11.453125" customWidth="1"/>
    <col min="2568" max="2571" width="7.7265625" customWidth="1"/>
    <col min="2817" max="2817" width="11.453125" customWidth="1"/>
    <col min="2818" max="2821" width="7.7265625" customWidth="1"/>
    <col min="2822" max="2822" width="5.81640625" customWidth="1"/>
    <col min="2823" max="2823" width="11.453125" customWidth="1"/>
    <col min="2824" max="2827" width="7.7265625" customWidth="1"/>
    <col min="3073" max="3073" width="11.453125" customWidth="1"/>
    <col min="3074" max="3077" width="7.7265625" customWidth="1"/>
    <col min="3078" max="3078" width="5.81640625" customWidth="1"/>
    <col min="3079" max="3079" width="11.453125" customWidth="1"/>
    <col min="3080" max="3083" width="7.7265625" customWidth="1"/>
    <col min="3329" max="3329" width="11.453125" customWidth="1"/>
    <col min="3330" max="3333" width="7.7265625" customWidth="1"/>
    <col min="3334" max="3334" width="5.81640625" customWidth="1"/>
    <col min="3335" max="3335" width="11.453125" customWidth="1"/>
    <col min="3336" max="3339" width="7.7265625" customWidth="1"/>
    <col min="3585" max="3585" width="11.453125" customWidth="1"/>
    <col min="3586" max="3589" width="7.7265625" customWidth="1"/>
    <col min="3590" max="3590" width="5.81640625" customWidth="1"/>
    <col min="3591" max="3591" width="11.453125" customWidth="1"/>
    <col min="3592" max="3595" width="7.7265625" customWidth="1"/>
    <col min="3841" max="3841" width="11.453125" customWidth="1"/>
    <col min="3842" max="3845" width="7.7265625" customWidth="1"/>
    <col min="3846" max="3846" width="5.81640625" customWidth="1"/>
    <col min="3847" max="3847" width="11.453125" customWidth="1"/>
    <col min="3848" max="3851" width="7.7265625" customWidth="1"/>
    <col min="4097" max="4097" width="11.453125" customWidth="1"/>
    <col min="4098" max="4101" width="7.7265625" customWidth="1"/>
    <col min="4102" max="4102" width="5.81640625" customWidth="1"/>
    <col min="4103" max="4103" width="11.453125" customWidth="1"/>
    <col min="4104" max="4107" width="7.7265625" customWidth="1"/>
    <col min="4353" max="4353" width="11.453125" customWidth="1"/>
    <col min="4354" max="4357" width="7.7265625" customWidth="1"/>
    <col min="4358" max="4358" width="5.81640625" customWidth="1"/>
    <col min="4359" max="4359" width="11.453125" customWidth="1"/>
    <col min="4360" max="4363" width="7.7265625" customWidth="1"/>
    <col min="4609" max="4609" width="11.453125" customWidth="1"/>
    <col min="4610" max="4613" width="7.7265625" customWidth="1"/>
    <col min="4614" max="4614" width="5.81640625" customWidth="1"/>
    <col min="4615" max="4615" width="11.453125" customWidth="1"/>
    <col min="4616" max="4619" width="7.7265625" customWidth="1"/>
    <col min="4865" max="4865" width="11.453125" customWidth="1"/>
    <col min="4866" max="4869" width="7.7265625" customWidth="1"/>
    <col min="4870" max="4870" width="5.81640625" customWidth="1"/>
    <col min="4871" max="4871" width="11.453125" customWidth="1"/>
    <col min="4872" max="4875" width="7.7265625" customWidth="1"/>
    <col min="5121" max="5121" width="11.453125" customWidth="1"/>
    <col min="5122" max="5125" width="7.7265625" customWidth="1"/>
    <col min="5126" max="5126" width="5.81640625" customWidth="1"/>
    <col min="5127" max="5127" width="11.453125" customWidth="1"/>
    <col min="5128" max="5131" width="7.7265625" customWidth="1"/>
    <col min="5377" max="5377" width="11.453125" customWidth="1"/>
    <col min="5378" max="5381" width="7.7265625" customWidth="1"/>
    <col min="5382" max="5382" width="5.81640625" customWidth="1"/>
    <col min="5383" max="5383" width="11.453125" customWidth="1"/>
    <col min="5384" max="5387" width="7.7265625" customWidth="1"/>
    <col min="5633" max="5633" width="11.453125" customWidth="1"/>
    <col min="5634" max="5637" width="7.7265625" customWidth="1"/>
    <col min="5638" max="5638" width="5.81640625" customWidth="1"/>
    <col min="5639" max="5639" width="11.453125" customWidth="1"/>
    <col min="5640" max="5643" width="7.7265625" customWidth="1"/>
    <col min="5889" max="5889" width="11.453125" customWidth="1"/>
    <col min="5890" max="5893" width="7.7265625" customWidth="1"/>
    <col min="5894" max="5894" width="5.81640625" customWidth="1"/>
    <col min="5895" max="5895" width="11.453125" customWidth="1"/>
    <col min="5896" max="5899" width="7.7265625" customWidth="1"/>
    <col min="6145" max="6145" width="11.453125" customWidth="1"/>
    <col min="6146" max="6149" width="7.7265625" customWidth="1"/>
    <col min="6150" max="6150" width="5.81640625" customWidth="1"/>
    <col min="6151" max="6151" width="11.453125" customWidth="1"/>
    <col min="6152" max="6155" width="7.7265625" customWidth="1"/>
    <col min="6401" max="6401" width="11.453125" customWidth="1"/>
    <col min="6402" max="6405" width="7.7265625" customWidth="1"/>
    <col min="6406" max="6406" width="5.81640625" customWidth="1"/>
    <col min="6407" max="6407" width="11.453125" customWidth="1"/>
    <col min="6408" max="6411" width="7.7265625" customWidth="1"/>
    <col min="6657" max="6657" width="11.453125" customWidth="1"/>
    <col min="6658" max="6661" width="7.7265625" customWidth="1"/>
    <col min="6662" max="6662" width="5.81640625" customWidth="1"/>
    <col min="6663" max="6663" width="11.453125" customWidth="1"/>
    <col min="6664" max="6667" width="7.7265625" customWidth="1"/>
    <col min="6913" max="6913" width="11.453125" customWidth="1"/>
    <col min="6914" max="6917" width="7.7265625" customWidth="1"/>
    <col min="6918" max="6918" width="5.81640625" customWidth="1"/>
    <col min="6919" max="6919" width="11.453125" customWidth="1"/>
    <col min="6920" max="6923" width="7.7265625" customWidth="1"/>
    <col min="7169" max="7169" width="11.453125" customWidth="1"/>
    <col min="7170" max="7173" width="7.7265625" customWidth="1"/>
    <col min="7174" max="7174" width="5.81640625" customWidth="1"/>
    <col min="7175" max="7175" width="11.453125" customWidth="1"/>
    <col min="7176" max="7179" width="7.7265625" customWidth="1"/>
    <col min="7425" max="7425" width="11.453125" customWidth="1"/>
    <col min="7426" max="7429" width="7.7265625" customWidth="1"/>
    <col min="7430" max="7430" width="5.81640625" customWidth="1"/>
    <col min="7431" max="7431" width="11.453125" customWidth="1"/>
    <col min="7432" max="7435" width="7.7265625" customWidth="1"/>
    <col min="7681" max="7681" width="11.453125" customWidth="1"/>
    <col min="7682" max="7685" width="7.7265625" customWidth="1"/>
    <col min="7686" max="7686" width="5.81640625" customWidth="1"/>
    <col min="7687" max="7687" width="11.453125" customWidth="1"/>
    <col min="7688" max="7691" width="7.7265625" customWidth="1"/>
    <col min="7937" max="7937" width="11.453125" customWidth="1"/>
    <col min="7938" max="7941" width="7.7265625" customWidth="1"/>
    <col min="7942" max="7942" width="5.81640625" customWidth="1"/>
    <col min="7943" max="7943" width="11.453125" customWidth="1"/>
    <col min="7944" max="7947" width="7.7265625" customWidth="1"/>
    <col min="8193" max="8193" width="11.453125" customWidth="1"/>
    <col min="8194" max="8197" width="7.7265625" customWidth="1"/>
    <col min="8198" max="8198" width="5.81640625" customWidth="1"/>
    <col min="8199" max="8199" width="11.453125" customWidth="1"/>
    <col min="8200" max="8203" width="7.7265625" customWidth="1"/>
    <col min="8449" max="8449" width="11.453125" customWidth="1"/>
    <col min="8450" max="8453" width="7.7265625" customWidth="1"/>
    <col min="8454" max="8454" width="5.81640625" customWidth="1"/>
    <col min="8455" max="8455" width="11.453125" customWidth="1"/>
    <col min="8456" max="8459" width="7.7265625" customWidth="1"/>
    <col min="8705" max="8705" width="11.453125" customWidth="1"/>
    <col min="8706" max="8709" width="7.7265625" customWidth="1"/>
    <col min="8710" max="8710" width="5.81640625" customWidth="1"/>
    <col min="8711" max="8711" width="11.453125" customWidth="1"/>
    <col min="8712" max="8715" width="7.7265625" customWidth="1"/>
    <col min="8961" max="8961" width="11.453125" customWidth="1"/>
    <col min="8962" max="8965" width="7.7265625" customWidth="1"/>
    <col min="8966" max="8966" width="5.81640625" customWidth="1"/>
    <col min="8967" max="8967" width="11.453125" customWidth="1"/>
    <col min="8968" max="8971" width="7.7265625" customWidth="1"/>
    <col min="9217" max="9217" width="11.453125" customWidth="1"/>
    <col min="9218" max="9221" width="7.7265625" customWidth="1"/>
    <col min="9222" max="9222" width="5.81640625" customWidth="1"/>
    <col min="9223" max="9223" width="11.453125" customWidth="1"/>
    <col min="9224" max="9227" width="7.7265625" customWidth="1"/>
    <col min="9473" max="9473" width="11.453125" customWidth="1"/>
    <col min="9474" max="9477" width="7.7265625" customWidth="1"/>
    <col min="9478" max="9478" width="5.81640625" customWidth="1"/>
    <col min="9479" max="9479" width="11.453125" customWidth="1"/>
    <col min="9480" max="9483" width="7.7265625" customWidth="1"/>
    <col min="9729" max="9729" width="11.453125" customWidth="1"/>
    <col min="9730" max="9733" width="7.7265625" customWidth="1"/>
    <col min="9734" max="9734" width="5.81640625" customWidth="1"/>
    <col min="9735" max="9735" width="11.453125" customWidth="1"/>
    <col min="9736" max="9739" width="7.7265625" customWidth="1"/>
    <col min="9985" max="9985" width="11.453125" customWidth="1"/>
    <col min="9986" max="9989" width="7.7265625" customWidth="1"/>
    <col min="9990" max="9990" width="5.81640625" customWidth="1"/>
    <col min="9991" max="9991" width="11.453125" customWidth="1"/>
    <col min="9992" max="9995" width="7.7265625" customWidth="1"/>
    <col min="10241" max="10241" width="11.453125" customWidth="1"/>
    <col min="10242" max="10245" width="7.7265625" customWidth="1"/>
    <col min="10246" max="10246" width="5.81640625" customWidth="1"/>
    <col min="10247" max="10247" width="11.453125" customWidth="1"/>
    <col min="10248" max="10251" width="7.7265625" customWidth="1"/>
    <col min="10497" max="10497" width="11.453125" customWidth="1"/>
    <col min="10498" max="10501" width="7.7265625" customWidth="1"/>
    <col min="10502" max="10502" width="5.81640625" customWidth="1"/>
    <col min="10503" max="10503" width="11.453125" customWidth="1"/>
    <col min="10504" max="10507" width="7.7265625" customWidth="1"/>
    <col min="10753" max="10753" width="11.453125" customWidth="1"/>
    <col min="10754" max="10757" width="7.7265625" customWidth="1"/>
    <col min="10758" max="10758" width="5.81640625" customWidth="1"/>
    <col min="10759" max="10759" width="11.453125" customWidth="1"/>
    <col min="10760" max="10763" width="7.7265625" customWidth="1"/>
    <col min="11009" max="11009" width="11.453125" customWidth="1"/>
    <col min="11010" max="11013" width="7.7265625" customWidth="1"/>
    <col min="11014" max="11014" width="5.81640625" customWidth="1"/>
    <col min="11015" max="11015" width="11.453125" customWidth="1"/>
    <col min="11016" max="11019" width="7.7265625" customWidth="1"/>
    <col min="11265" max="11265" width="11.453125" customWidth="1"/>
    <col min="11266" max="11269" width="7.7265625" customWidth="1"/>
    <col min="11270" max="11270" width="5.81640625" customWidth="1"/>
    <col min="11271" max="11271" width="11.453125" customWidth="1"/>
    <col min="11272" max="11275" width="7.7265625" customWidth="1"/>
    <col min="11521" max="11521" width="11.453125" customWidth="1"/>
    <col min="11522" max="11525" width="7.7265625" customWidth="1"/>
    <col min="11526" max="11526" width="5.81640625" customWidth="1"/>
    <col min="11527" max="11527" width="11.453125" customWidth="1"/>
    <col min="11528" max="11531" width="7.7265625" customWidth="1"/>
    <col min="11777" max="11777" width="11.453125" customWidth="1"/>
    <col min="11778" max="11781" width="7.7265625" customWidth="1"/>
    <col min="11782" max="11782" width="5.81640625" customWidth="1"/>
    <col min="11783" max="11783" width="11.453125" customWidth="1"/>
    <col min="11784" max="11787" width="7.7265625" customWidth="1"/>
    <col min="12033" max="12033" width="11.453125" customWidth="1"/>
    <col min="12034" max="12037" width="7.7265625" customWidth="1"/>
    <col min="12038" max="12038" width="5.81640625" customWidth="1"/>
    <col min="12039" max="12039" width="11.453125" customWidth="1"/>
    <col min="12040" max="12043" width="7.7265625" customWidth="1"/>
    <col min="12289" max="12289" width="11.453125" customWidth="1"/>
    <col min="12290" max="12293" width="7.7265625" customWidth="1"/>
    <col min="12294" max="12294" width="5.81640625" customWidth="1"/>
    <col min="12295" max="12295" width="11.453125" customWidth="1"/>
    <col min="12296" max="12299" width="7.7265625" customWidth="1"/>
    <col min="12545" max="12545" width="11.453125" customWidth="1"/>
    <col min="12546" max="12549" width="7.7265625" customWidth="1"/>
    <col min="12550" max="12550" width="5.81640625" customWidth="1"/>
    <col min="12551" max="12551" width="11.453125" customWidth="1"/>
    <col min="12552" max="12555" width="7.7265625" customWidth="1"/>
    <col min="12801" max="12801" width="11.453125" customWidth="1"/>
    <col min="12802" max="12805" width="7.7265625" customWidth="1"/>
    <col min="12806" max="12806" width="5.81640625" customWidth="1"/>
    <col min="12807" max="12807" width="11.453125" customWidth="1"/>
    <col min="12808" max="12811" width="7.7265625" customWidth="1"/>
    <col min="13057" max="13057" width="11.453125" customWidth="1"/>
    <col min="13058" max="13061" width="7.7265625" customWidth="1"/>
    <col min="13062" max="13062" width="5.81640625" customWidth="1"/>
    <col min="13063" max="13063" width="11.453125" customWidth="1"/>
    <col min="13064" max="13067" width="7.7265625" customWidth="1"/>
    <col min="13313" max="13313" width="11.453125" customWidth="1"/>
    <col min="13314" max="13317" width="7.7265625" customWidth="1"/>
    <col min="13318" max="13318" width="5.81640625" customWidth="1"/>
    <col min="13319" max="13319" width="11.453125" customWidth="1"/>
    <col min="13320" max="13323" width="7.7265625" customWidth="1"/>
    <col min="13569" max="13569" width="11.453125" customWidth="1"/>
    <col min="13570" max="13573" width="7.7265625" customWidth="1"/>
    <col min="13574" max="13574" width="5.81640625" customWidth="1"/>
    <col min="13575" max="13575" width="11.453125" customWidth="1"/>
    <col min="13576" max="13579" width="7.7265625" customWidth="1"/>
    <col min="13825" max="13825" width="11.453125" customWidth="1"/>
    <col min="13826" max="13829" width="7.7265625" customWidth="1"/>
    <col min="13830" max="13830" width="5.81640625" customWidth="1"/>
    <col min="13831" max="13831" width="11.453125" customWidth="1"/>
    <col min="13832" max="13835" width="7.7265625" customWidth="1"/>
    <col min="14081" max="14081" width="11.453125" customWidth="1"/>
    <col min="14082" max="14085" width="7.7265625" customWidth="1"/>
    <col min="14086" max="14086" width="5.81640625" customWidth="1"/>
    <col min="14087" max="14087" width="11.453125" customWidth="1"/>
    <col min="14088" max="14091" width="7.7265625" customWidth="1"/>
    <col min="14337" max="14337" width="11.453125" customWidth="1"/>
    <col min="14338" max="14341" width="7.7265625" customWidth="1"/>
    <col min="14342" max="14342" width="5.81640625" customWidth="1"/>
    <col min="14343" max="14343" width="11.453125" customWidth="1"/>
    <col min="14344" max="14347" width="7.7265625" customWidth="1"/>
    <col min="14593" max="14593" width="11.453125" customWidth="1"/>
    <col min="14594" max="14597" width="7.7265625" customWidth="1"/>
    <col min="14598" max="14598" width="5.81640625" customWidth="1"/>
    <col min="14599" max="14599" width="11.453125" customWidth="1"/>
    <col min="14600" max="14603" width="7.7265625" customWidth="1"/>
    <col min="14849" max="14849" width="11.453125" customWidth="1"/>
    <col min="14850" max="14853" width="7.7265625" customWidth="1"/>
    <col min="14854" max="14854" width="5.81640625" customWidth="1"/>
    <col min="14855" max="14855" width="11.453125" customWidth="1"/>
    <col min="14856" max="14859" width="7.7265625" customWidth="1"/>
    <col min="15105" max="15105" width="11.453125" customWidth="1"/>
    <col min="15106" max="15109" width="7.7265625" customWidth="1"/>
    <col min="15110" max="15110" width="5.81640625" customWidth="1"/>
    <col min="15111" max="15111" width="11.453125" customWidth="1"/>
    <col min="15112" max="15115" width="7.7265625" customWidth="1"/>
    <col min="15361" max="15361" width="11.453125" customWidth="1"/>
    <col min="15362" max="15365" width="7.7265625" customWidth="1"/>
    <col min="15366" max="15366" width="5.81640625" customWidth="1"/>
    <col min="15367" max="15367" width="11.453125" customWidth="1"/>
    <col min="15368" max="15371" width="7.7265625" customWidth="1"/>
    <col min="15617" max="15617" width="11.453125" customWidth="1"/>
    <col min="15618" max="15621" width="7.7265625" customWidth="1"/>
    <col min="15622" max="15622" width="5.81640625" customWidth="1"/>
    <col min="15623" max="15623" width="11.453125" customWidth="1"/>
    <col min="15624" max="15627" width="7.7265625" customWidth="1"/>
    <col min="15873" max="15873" width="11.453125" customWidth="1"/>
    <col min="15874" max="15877" width="7.7265625" customWidth="1"/>
    <col min="15878" max="15878" width="5.81640625" customWidth="1"/>
    <col min="15879" max="15879" width="11.453125" customWidth="1"/>
    <col min="15880" max="15883" width="7.7265625" customWidth="1"/>
    <col min="16129" max="16129" width="11.453125" customWidth="1"/>
    <col min="16130" max="16133" width="7.7265625" customWidth="1"/>
    <col min="16134" max="16134" width="5.81640625" customWidth="1"/>
    <col min="16135" max="16135" width="11.453125" customWidth="1"/>
    <col min="16136" max="16139" width="7.7265625" customWidth="1"/>
  </cols>
  <sheetData>
    <row r="1" spans="1:19" ht="20.5" thickBot="1" x14ac:dyDescent="0.45">
      <c r="A1" s="121" t="s">
        <v>26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9" ht="9.75" hidden="1" customHeight="1" x14ac:dyDescent="0.25"/>
    <row r="3" spans="1:19" ht="15" customHeight="1" thickBot="1" x14ac:dyDescent="0.3"/>
    <row r="4" spans="1:19" ht="18" thickBot="1" x14ac:dyDescent="0.4">
      <c r="A4" s="118" t="s">
        <v>27</v>
      </c>
      <c r="B4" s="119"/>
      <c r="C4" s="119"/>
      <c r="D4" s="119"/>
      <c r="E4" s="120"/>
      <c r="G4" s="118" t="s">
        <v>28</v>
      </c>
      <c r="H4" s="119"/>
      <c r="I4" s="119"/>
      <c r="J4" s="119"/>
      <c r="K4" s="120"/>
      <c r="S4" s="41"/>
    </row>
    <row r="5" spans="1:19" ht="17.5" x14ac:dyDescent="0.35">
      <c r="A5" s="42"/>
      <c r="B5" s="43" t="s">
        <v>11</v>
      </c>
      <c r="C5" s="43" t="s">
        <v>12</v>
      </c>
      <c r="D5" s="43" t="s">
        <v>13</v>
      </c>
      <c r="E5" s="44" t="s">
        <v>14</v>
      </c>
      <c r="G5" s="42"/>
      <c r="H5" s="43" t="s">
        <v>11</v>
      </c>
      <c r="I5" s="43" t="s">
        <v>12</v>
      </c>
      <c r="J5" s="43" t="s">
        <v>13</v>
      </c>
      <c r="K5" s="44" t="s">
        <v>14</v>
      </c>
      <c r="S5" s="41"/>
    </row>
    <row r="6" spans="1:19" ht="17.5" x14ac:dyDescent="0.35">
      <c r="A6" s="45" t="s">
        <v>29</v>
      </c>
      <c r="B6" s="46">
        <v>16</v>
      </c>
      <c r="C6" s="47">
        <v>13</v>
      </c>
      <c r="D6" s="46">
        <v>10</v>
      </c>
      <c r="E6" s="48">
        <v>7</v>
      </c>
      <c r="G6" s="45" t="s">
        <v>29</v>
      </c>
      <c r="H6" s="46">
        <v>5</v>
      </c>
      <c r="I6" s="47">
        <v>10</v>
      </c>
      <c r="J6" s="46">
        <v>15</v>
      </c>
      <c r="K6" s="48">
        <v>20</v>
      </c>
      <c r="S6" s="41"/>
    </row>
    <row r="7" spans="1:19" ht="17.5" x14ac:dyDescent="0.35">
      <c r="A7" s="49" t="s">
        <v>30</v>
      </c>
      <c r="B7" s="46">
        <v>16</v>
      </c>
      <c r="C7" s="47">
        <v>13</v>
      </c>
      <c r="D7" s="46">
        <v>10</v>
      </c>
      <c r="E7" s="48">
        <v>7</v>
      </c>
      <c r="G7" s="49" t="s">
        <v>30</v>
      </c>
      <c r="H7" s="46">
        <v>5</v>
      </c>
      <c r="I7" s="47">
        <v>10</v>
      </c>
      <c r="J7" s="46">
        <v>15</v>
      </c>
      <c r="K7" s="48">
        <v>20</v>
      </c>
      <c r="S7" s="41"/>
    </row>
    <row r="8" spans="1:19" ht="17.5" x14ac:dyDescent="0.35">
      <c r="A8" s="49" t="s">
        <v>31</v>
      </c>
      <c r="B8" s="46">
        <v>16</v>
      </c>
      <c r="C8" s="47">
        <v>13</v>
      </c>
      <c r="D8" s="46">
        <v>10</v>
      </c>
      <c r="E8" s="48">
        <v>7</v>
      </c>
      <c r="G8" s="49" t="s">
        <v>31</v>
      </c>
      <c r="H8" s="46">
        <v>5</v>
      </c>
      <c r="I8" s="47">
        <v>10</v>
      </c>
      <c r="J8" s="46">
        <v>15</v>
      </c>
      <c r="K8" s="48">
        <v>20</v>
      </c>
      <c r="S8" s="41"/>
    </row>
    <row r="9" spans="1:19" ht="17.5" x14ac:dyDescent="0.35">
      <c r="A9" s="49" t="s">
        <v>32</v>
      </c>
      <c r="B9" s="46">
        <v>16</v>
      </c>
      <c r="C9" s="47">
        <v>13</v>
      </c>
      <c r="D9" s="46">
        <v>10</v>
      </c>
      <c r="E9" s="48">
        <v>7</v>
      </c>
      <c r="G9" s="49" t="s">
        <v>32</v>
      </c>
      <c r="H9" s="46">
        <v>5</v>
      </c>
      <c r="I9" s="47">
        <v>10</v>
      </c>
      <c r="J9" s="46">
        <v>15</v>
      </c>
      <c r="K9" s="48">
        <v>20</v>
      </c>
      <c r="S9" s="41"/>
    </row>
    <row r="10" spans="1:19" ht="18" thickBot="1" x14ac:dyDescent="0.4">
      <c r="A10" s="50" t="s">
        <v>33</v>
      </c>
      <c r="B10" s="46">
        <v>16</v>
      </c>
      <c r="C10" s="47">
        <v>13</v>
      </c>
      <c r="D10" s="46">
        <v>10</v>
      </c>
      <c r="E10" s="48">
        <v>7</v>
      </c>
      <c r="G10" s="50" t="s">
        <v>33</v>
      </c>
      <c r="H10" s="46">
        <v>5</v>
      </c>
      <c r="I10" s="47">
        <v>10</v>
      </c>
      <c r="J10" s="46">
        <v>15</v>
      </c>
      <c r="K10" s="48">
        <v>20</v>
      </c>
      <c r="S10" s="41"/>
    </row>
    <row r="11" spans="1:19" ht="13" thickBot="1" x14ac:dyDescent="0.3"/>
    <row r="12" spans="1:19" ht="4.5" hidden="1" customHeight="1" thickBot="1" x14ac:dyDescent="0.3"/>
    <row r="13" spans="1:19" ht="13" hidden="1" thickBot="1" x14ac:dyDescent="0.3"/>
    <row r="14" spans="1:19" ht="18" thickBot="1" x14ac:dyDescent="0.4">
      <c r="A14" s="118" t="s">
        <v>34</v>
      </c>
      <c r="B14" s="119"/>
      <c r="C14" s="119"/>
      <c r="D14" s="119"/>
      <c r="E14" s="120"/>
      <c r="G14" s="118" t="s">
        <v>35</v>
      </c>
      <c r="H14" s="119"/>
      <c r="I14" s="119"/>
      <c r="J14" s="119"/>
      <c r="K14" s="120"/>
    </row>
    <row r="15" spans="1:19" ht="17.5" x14ac:dyDescent="0.35">
      <c r="A15" s="42"/>
      <c r="B15" s="43" t="s">
        <v>11</v>
      </c>
      <c r="C15" s="43" t="s">
        <v>12</v>
      </c>
      <c r="D15" s="43" t="s">
        <v>13</v>
      </c>
      <c r="E15" s="44" t="s">
        <v>14</v>
      </c>
      <c r="G15" s="42"/>
      <c r="H15" s="43" t="s">
        <v>11</v>
      </c>
      <c r="I15" s="43" t="s">
        <v>12</v>
      </c>
      <c r="J15" s="43" t="s">
        <v>13</v>
      </c>
      <c r="K15" s="44" t="s">
        <v>14</v>
      </c>
    </row>
    <row r="16" spans="1:19" ht="15.5" x14ac:dyDescent="0.35">
      <c r="A16" s="45" t="s">
        <v>29</v>
      </c>
      <c r="B16" s="51">
        <v>12.6</v>
      </c>
      <c r="C16" s="51">
        <v>13</v>
      </c>
      <c r="D16" s="51">
        <v>13.5</v>
      </c>
      <c r="E16" s="52">
        <v>14</v>
      </c>
      <c r="G16" s="45" t="s">
        <v>29</v>
      </c>
      <c r="H16" s="46">
        <v>3</v>
      </c>
      <c r="I16" s="46">
        <v>2</v>
      </c>
      <c r="J16" s="46">
        <v>1.5</v>
      </c>
      <c r="K16" s="76">
        <v>1</v>
      </c>
    </row>
    <row r="17" spans="1:11" ht="15.5" x14ac:dyDescent="0.35">
      <c r="A17" s="49" t="s">
        <v>30</v>
      </c>
      <c r="B17" s="51">
        <v>12.6</v>
      </c>
      <c r="C17" s="51">
        <v>13</v>
      </c>
      <c r="D17" s="51">
        <v>13.5</v>
      </c>
      <c r="E17" s="52">
        <v>14</v>
      </c>
      <c r="G17" s="49" t="s">
        <v>30</v>
      </c>
      <c r="H17" s="46">
        <v>3</v>
      </c>
      <c r="I17" s="46">
        <v>2</v>
      </c>
      <c r="J17" s="46">
        <v>1.5</v>
      </c>
      <c r="K17" s="76">
        <v>1</v>
      </c>
    </row>
    <row r="18" spans="1:11" ht="15.5" x14ac:dyDescent="0.35">
      <c r="A18" s="49" t="s">
        <v>31</v>
      </c>
      <c r="B18" s="51">
        <v>12.6</v>
      </c>
      <c r="C18" s="51">
        <v>13</v>
      </c>
      <c r="D18" s="51">
        <v>13.5</v>
      </c>
      <c r="E18" s="52">
        <v>14</v>
      </c>
      <c r="G18" s="49" t="s">
        <v>31</v>
      </c>
      <c r="H18" s="46">
        <v>3</v>
      </c>
      <c r="I18" s="46">
        <v>2</v>
      </c>
      <c r="J18" s="46">
        <v>1.5</v>
      </c>
      <c r="K18" s="76">
        <v>1</v>
      </c>
    </row>
    <row r="19" spans="1:11" ht="15.5" x14ac:dyDescent="0.35">
      <c r="A19" s="49" t="s">
        <v>32</v>
      </c>
      <c r="B19" s="51">
        <v>12.8</v>
      </c>
      <c r="C19" s="51">
        <v>13.2</v>
      </c>
      <c r="D19" s="51">
        <v>13.7</v>
      </c>
      <c r="E19" s="52">
        <v>14.2</v>
      </c>
      <c r="G19" s="49" t="s">
        <v>32</v>
      </c>
      <c r="H19" s="46">
        <v>2</v>
      </c>
      <c r="I19" s="46">
        <v>1.5</v>
      </c>
      <c r="J19" s="46">
        <v>1</v>
      </c>
      <c r="K19" s="76">
        <v>0.5</v>
      </c>
    </row>
    <row r="20" spans="1:11" ht="16" thickBot="1" x14ac:dyDescent="0.4">
      <c r="A20" s="50" t="s">
        <v>33</v>
      </c>
      <c r="B20" s="51">
        <v>13</v>
      </c>
      <c r="C20" s="51">
        <v>13.5</v>
      </c>
      <c r="D20" s="52">
        <v>14</v>
      </c>
      <c r="E20" s="52">
        <v>14.5</v>
      </c>
      <c r="G20" s="50" t="s">
        <v>33</v>
      </c>
      <c r="H20" s="53">
        <v>1</v>
      </c>
      <c r="I20" s="53">
        <v>0.75</v>
      </c>
      <c r="J20" s="53">
        <v>0.5</v>
      </c>
      <c r="K20" s="54">
        <v>0.25</v>
      </c>
    </row>
    <row r="21" spans="1:11" ht="12.75" customHeight="1" thickBot="1" x14ac:dyDescent="0.3"/>
    <row r="22" spans="1:11" ht="12" hidden="1" customHeight="1" thickBot="1" x14ac:dyDescent="0.3"/>
    <row r="23" spans="1:11" ht="18" thickBot="1" x14ac:dyDescent="0.4">
      <c r="A23" s="118" t="s">
        <v>36</v>
      </c>
      <c r="B23" s="119"/>
      <c r="C23" s="119"/>
      <c r="D23" s="119"/>
      <c r="E23" s="120"/>
      <c r="G23" s="118" t="s">
        <v>37</v>
      </c>
      <c r="H23" s="119"/>
      <c r="I23" s="119"/>
      <c r="J23" s="119"/>
      <c r="K23" s="120"/>
    </row>
    <row r="24" spans="1:11" ht="17.5" x14ac:dyDescent="0.35">
      <c r="A24" s="42"/>
      <c r="B24" s="43" t="s">
        <v>11</v>
      </c>
      <c r="C24" s="43" t="s">
        <v>12</v>
      </c>
      <c r="D24" s="43" t="s">
        <v>13</v>
      </c>
      <c r="E24" s="44" t="s">
        <v>14</v>
      </c>
      <c r="G24" s="42"/>
      <c r="H24" s="43" t="s">
        <v>11</v>
      </c>
      <c r="I24" s="43" t="s">
        <v>12</v>
      </c>
      <c r="J24" s="43" t="s">
        <v>13</v>
      </c>
      <c r="K24" s="44" t="s">
        <v>14</v>
      </c>
    </row>
    <row r="25" spans="1:11" ht="15.5" x14ac:dyDescent="0.35">
      <c r="A25" s="45" t="s">
        <v>29</v>
      </c>
      <c r="B25" s="46">
        <v>27</v>
      </c>
      <c r="C25" s="46">
        <v>24</v>
      </c>
      <c r="D25" s="46">
        <v>21</v>
      </c>
      <c r="E25" s="48">
        <v>16</v>
      </c>
      <c r="G25" s="45" t="s">
        <v>29</v>
      </c>
      <c r="H25" s="46">
        <v>70</v>
      </c>
      <c r="I25" s="46">
        <v>60</v>
      </c>
      <c r="J25" s="48">
        <v>50</v>
      </c>
      <c r="K25" s="48">
        <v>40</v>
      </c>
    </row>
    <row r="26" spans="1:11" ht="15.5" x14ac:dyDescent="0.35">
      <c r="A26" s="49" t="s">
        <v>30</v>
      </c>
      <c r="B26" s="46">
        <v>27</v>
      </c>
      <c r="C26" s="46">
        <v>24</v>
      </c>
      <c r="D26" s="46">
        <v>21</v>
      </c>
      <c r="E26" s="48">
        <v>16</v>
      </c>
      <c r="G26" s="49" t="s">
        <v>30</v>
      </c>
      <c r="H26" s="46">
        <v>70</v>
      </c>
      <c r="I26" s="46">
        <v>60</v>
      </c>
      <c r="J26" s="48">
        <v>50</v>
      </c>
      <c r="K26" s="48">
        <v>40</v>
      </c>
    </row>
    <row r="27" spans="1:11" ht="15.5" x14ac:dyDescent="0.35">
      <c r="A27" s="49" t="s">
        <v>31</v>
      </c>
      <c r="B27" s="46">
        <v>24</v>
      </c>
      <c r="C27" s="46">
        <v>21</v>
      </c>
      <c r="D27" s="46">
        <v>16</v>
      </c>
      <c r="E27" s="48">
        <v>12</v>
      </c>
      <c r="G27" s="49" t="s">
        <v>31</v>
      </c>
      <c r="H27" s="46">
        <v>70</v>
      </c>
      <c r="I27" s="46">
        <v>60</v>
      </c>
      <c r="J27" s="48">
        <v>50</v>
      </c>
      <c r="K27" s="48">
        <v>40</v>
      </c>
    </row>
    <row r="28" spans="1:11" ht="15.5" x14ac:dyDescent="0.35">
      <c r="A28" s="49" t="s">
        <v>32</v>
      </c>
      <c r="B28" s="46">
        <v>21</v>
      </c>
      <c r="C28" s="46">
        <v>17</v>
      </c>
      <c r="D28" s="48">
        <v>12</v>
      </c>
      <c r="E28" s="48">
        <v>10</v>
      </c>
      <c r="G28" s="49" t="s">
        <v>32</v>
      </c>
      <c r="H28" s="46">
        <v>70</v>
      </c>
      <c r="I28" s="46">
        <v>60</v>
      </c>
      <c r="J28" s="48">
        <v>50</v>
      </c>
      <c r="K28" s="48">
        <v>40</v>
      </c>
    </row>
    <row r="29" spans="1:11" ht="16" thickBot="1" x14ac:dyDescent="0.4">
      <c r="A29" s="50" t="s">
        <v>33</v>
      </c>
      <c r="B29" s="46">
        <v>19</v>
      </c>
      <c r="C29" s="46">
        <v>15</v>
      </c>
      <c r="D29" s="46">
        <v>10</v>
      </c>
      <c r="E29" s="48">
        <v>8</v>
      </c>
      <c r="G29" s="50" t="s">
        <v>33</v>
      </c>
      <c r="H29" s="46">
        <v>60</v>
      </c>
      <c r="I29" s="46">
        <v>50</v>
      </c>
      <c r="J29" s="48">
        <v>40</v>
      </c>
      <c r="K29" s="48">
        <v>30</v>
      </c>
    </row>
    <row r="30" spans="1:11" ht="13" thickBot="1" x14ac:dyDescent="0.3"/>
    <row r="31" spans="1:11" ht="18" thickBot="1" x14ac:dyDescent="0.4">
      <c r="A31" s="118" t="s">
        <v>19</v>
      </c>
      <c r="B31" s="119"/>
      <c r="C31" s="119"/>
      <c r="D31" s="119"/>
      <c r="E31" s="120"/>
      <c r="G31" s="118" t="s">
        <v>38</v>
      </c>
      <c r="H31" s="119"/>
      <c r="I31" s="119"/>
      <c r="J31" s="119"/>
      <c r="K31" s="120"/>
    </row>
    <row r="32" spans="1:11" ht="17.5" x14ac:dyDescent="0.35">
      <c r="A32" s="42"/>
      <c r="B32" s="43" t="s">
        <v>11</v>
      </c>
      <c r="C32" s="43" t="s">
        <v>12</v>
      </c>
      <c r="D32" s="43" t="s">
        <v>13</v>
      </c>
      <c r="E32" s="44" t="s">
        <v>14</v>
      </c>
      <c r="G32" s="42"/>
      <c r="H32" s="43" t="s">
        <v>11</v>
      </c>
      <c r="I32" s="43" t="s">
        <v>12</v>
      </c>
      <c r="J32" s="43" t="s">
        <v>13</v>
      </c>
      <c r="K32" s="44" t="s">
        <v>14</v>
      </c>
    </row>
    <row r="33" spans="1:11" ht="15.5" x14ac:dyDescent="0.35">
      <c r="A33" s="45" t="s">
        <v>29</v>
      </c>
      <c r="B33" s="46">
        <v>14</v>
      </c>
      <c r="C33" s="46">
        <v>10</v>
      </c>
      <c r="D33" s="46">
        <v>7</v>
      </c>
      <c r="E33" s="48">
        <v>5</v>
      </c>
      <c r="G33" s="55" t="s">
        <v>29</v>
      </c>
      <c r="H33" s="56">
        <v>20</v>
      </c>
      <c r="I33" s="56">
        <v>17</v>
      </c>
      <c r="J33" s="56">
        <v>14</v>
      </c>
      <c r="K33" s="57">
        <v>10</v>
      </c>
    </row>
    <row r="34" spans="1:11" ht="15.5" x14ac:dyDescent="0.35">
      <c r="A34" s="49" t="s">
        <v>30</v>
      </c>
      <c r="B34" s="46">
        <v>14</v>
      </c>
      <c r="C34" s="46">
        <v>10</v>
      </c>
      <c r="D34" s="46">
        <v>7</v>
      </c>
      <c r="E34" s="48">
        <v>5</v>
      </c>
      <c r="G34" s="58" t="s">
        <v>30</v>
      </c>
      <c r="H34" s="56">
        <v>20</v>
      </c>
      <c r="I34" s="56">
        <v>17</v>
      </c>
      <c r="J34" s="56">
        <v>14</v>
      </c>
      <c r="K34" s="57">
        <v>10</v>
      </c>
    </row>
    <row r="35" spans="1:11" ht="15.5" x14ac:dyDescent="0.35">
      <c r="A35" s="49" t="s">
        <v>31</v>
      </c>
      <c r="B35" s="46">
        <v>10</v>
      </c>
      <c r="C35" s="46">
        <v>7</v>
      </c>
      <c r="D35" s="46">
        <v>5</v>
      </c>
      <c r="E35" s="48">
        <v>3</v>
      </c>
      <c r="G35" s="58" t="s">
        <v>31</v>
      </c>
      <c r="H35" s="56">
        <v>17</v>
      </c>
      <c r="I35" s="56">
        <v>14</v>
      </c>
      <c r="J35" s="56">
        <v>10</v>
      </c>
      <c r="K35" s="57">
        <v>7</v>
      </c>
    </row>
    <row r="36" spans="1:11" ht="15.5" x14ac:dyDescent="0.35">
      <c r="A36" s="49" t="s">
        <v>32</v>
      </c>
      <c r="B36" s="46">
        <v>7</v>
      </c>
      <c r="C36" s="46">
        <v>5</v>
      </c>
      <c r="D36" s="46">
        <v>3</v>
      </c>
      <c r="E36" s="48">
        <v>2</v>
      </c>
      <c r="G36" s="58" t="s">
        <v>32</v>
      </c>
      <c r="H36" s="56">
        <v>14</v>
      </c>
      <c r="I36" s="56">
        <v>10</v>
      </c>
      <c r="J36" s="56">
        <v>7</v>
      </c>
      <c r="K36" s="57">
        <v>5</v>
      </c>
    </row>
    <row r="37" spans="1:11" ht="16" thickBot="1" x14ac:dyDescent="0.4">
      <c r="A37" s="50" t="s">
        <v>33</v>
      </c>
      <c r="B37" s="53">
        <v>5</v>
      </c>
      <c r="C37" s="53">
        <v>3</v>
      </c>
      <c r="D37" s="53">
        <v>2</v>
      </c>
      <c r="E37" s="54">
        <v>1</v>
      </c>
      <c r="G37" s="59" t="s">
        <v>33</v>
      </c>
      <c r="H37" s="60">
        <v>6</v>
      </c>
      <c r="I37" s="60">
        <v>4</v>
      </c>
      <c r="J37" s="60">
        <v>2</v>
      </c>
      <c r="K37" s="61">
        <v>1</v>
      </c>
    </row>
    <row r="38" spans="1:11" ht="13" thickBot="1" x14ac:dyDescent="0.3"/>
    <row r="39" spans="1:11" ht="18" thickBot="1" x14ac:dyDescent="0.4">
      <c r="A39" s="118" t="s">
        <v>71</v>
      </c>
      <c r="B39" s="119"/>
      <c r="C39" s="119"/>
      <c r="D39" s="119"/>
      <c r="E39" s="120"/>
      <c r="G39" s="118" t="s">
        <v>72</v>
      </c>
      <c r="H39" s="119"/>
      <c r="I39" s="119"/>
      <c r="J39" s="119"/>
      <c r="K39" s="120"/>
    </row>
    <row r="40" spans="1:11" ht="17.5" x14ac:dyDescent="0.35">
      <c r="A40" s="42"/>
      <c r="B40" s="43" t="s">
        <v>11</v>
      </c>
      <c r="C40" s="43" t="s">
        <v>12</v>
      </c>
      <c r="D40" s="43" t="s">
        <v>13</v>
      </c>
      <c r="E40" s="44" t="s">
        <v>14</v>
      </c>
      <c r="G40" s="42"/>
      <c r="H40" s="43" t="s">
        <v>11</v>
      </c>
      <c r="I40" s="43" t="s">
        <v>12</v>
      </c>
      <c r="J40" s="43" t="s">
        <v>13</v>
      </c>
      <c r="K40" s="44" t="s">
        <v>14</v>
      </c>
    </row>
    <row r="41" spans="1:11" ht="15.5" x14ac:dyDescent="0.35">
      <c r="A41" s="45" t="s">
        <v>29</v>
      </c>
      <c r="B41" s="51">
        <v>11</v>
      </c>
      <c r="C41" s="52">
        <v>10</v>
      </c>
      <c r="D41" s="46">
        <v>8.6999999999999993</v>
      </c>
      <c r="E41" s="52">
        <v>7.5</v>
      </c>
      <c r="G41" s="45" t="s">
        <v>29</v>
      </c>
      <c r="H41" s="46">
        <v>2900</v>
      </c>
      <c r="I41" s="47">
        <v>2800</v>
      </c>
      <c r="J41" s="46">
        <v>2650</v>
      </c>
      <c r="K41" s="48">
        <v>2500</v>
      </c>
    </row>
    <row r="42" spans="1:11" ht="15.5" x14ac:dyDescent="0.35">
      <c r="A42" s="49" t="s">
        <v>30</v>
      </c>
      <c r="B42" s="51">
        <v>11</v>
      </c>
      <c r="C42" s="52">
        <v>10</v>
      </c>
      <c r="D42" s="46">
        <v>8.6999999999999993</v>
      </c>
      <c r="E42" s="52">
        <v>7.5</v>
      </c>
      <c r="G42" s="49" t="s">
        <v>30</v>
      </c>
      <c r="H42" s="46">
        <v>2900</v>
      </c>
      <c r="I42" s="47">
        <v>2800</v>
      </c>
      <c r="J42" s="46">
        <v>2650</v>
      </c>
      <c r="K42" s="48">
        <v>2500</v>
      </c>
    </row>
    <row r="43" spans="1:11" ht="15.5" x14ac:dyDescent="0.35">
      <c r="A43" s="49" t="s">
        <v>31</v>
      </c>
      <c r="B43" s="51">
        <v>11</v>
      </c>
      <c r="C43" s="52">
        <v>10</v>
      </c>
      <c r="D43" s="46">
        <v>8.6999999999999993</v>
      </c>
      <c r="E43" s="52">
        <v>7.5</v>
      </c>
      <c r="G43" s="49" t="s">
        <v>31</v>
      </c>
      <c r="H43" s="46">
        <v>2900</v>
      </c>
      <c r="I43" s="47">
        <v>2800</v>
      </c>
      <c r="J43" s="46">
        <v>2650</v>
      </c>
      <c r="K43" s="48">
        <v>2500</v>
      </c>
    </row>
    <row r="44" spans="1:11" ht="16" thickBot="1" x14ac:dyDescent="0.4">
      <c r="A44" s="49" t="s">
        <v>32</v>
      </c>
      <c r="B44" s="51">
        <v>10.5</v>
      </c>
      <c r="C44" s="51">
        <v>9.5</v>
      </c>
      <c r="D44" s="46">
        <v>8.1</v>
      </c>
      <c r="E44" s="52">
        <v>7.1</v>
      </c>
      <c r="G44" s="49" t="s">
        <v>32</v>
      </c>
      <c r="H44" s="60">
        <v>2800</v>
      </c>
      <c r="I44" s="62">
        <v>2700</v>
      </c>
      <c r="J44" s="60">
        <v>2500</v>
      </c>
      <c r="K44" s="61">
        <v>2300</v>
      </c>
    </row>
    <row r="45" spans="1:11" ht="16" thickBot="1" x14ac:dyDescent="0.4">
      <c r="A45" s="50" t="s">
        <v>33</v>
      </c>
      <c r="B45" s="53">
        <v>9.5</v>
      </c>
      <c r="C45" s="96">
        <v>8.1</v>
      </c>
      <c r="D45" s="53">
        <v>7.1</v>
      </c>
      <c r="E45" s="97">
        <v>6</v>
      </c>
      <c r="G45" s="50" t="s">
        <v>33</v>
      </c>
      <c r="H45" s="60">
        <v>2500</v>
      </c>
      <c r="I45" s="62">
        <v>2300</v>
      </c>
      <c r="J45" s="60">
        <v>2200</v>
      </c>
      <c r="K45" s="61">
        <v>2100</v>
      </c>
    </row>
  </sheetData>
  <mergeCells count="11">
    <mergeCell ref="A39:E39"/>
    <mergeCell ref="G39:K39"/>
    <mergeCell ref="A23:E23"/>
    <mergeCell ref="G23:K23"/>
    <mergeCell ref="A1:K1"/>
    <mergeCell ref="A4:E4"/>
    <mergeCell ref="G4:K4"/>
    <mergeCell ref="A14:E14"/>
    <mergeCell ref="G14:K14"/>
    <mergeCell ref="A31:E31"/>
    <mergeCell ref="G31:K3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46"/>
  <sheetViews>
    <sheetView workbookViewId="0">
      <pane ySplit="2" topLeftCell="A28" activePane="bottomLeft" state="frozen"/>
      <selection pane="bottomLeft" activeCell="K42" sqref="K42"/>
    </sheetView>
  </sheetViews>
  <sheetFormatPr defaultRowHeight="12.5" x14ac:dyDescent="0.25"/>
  <cols>
    <col min="1" max="1" width="11.453125" customWidth="1"/>
    <col min="2" max="5" width="7.7265625" style="1" customWidth="1"/>
    <col min="6" max="6" width="5.81640625" customWidth="1"/>
    <col min="7" max="7" width="11.453125" customWidth="1"/>
    <col min="8" max="11" width="7.7265625" customWidth="1"/>
    <col min="257" max="257" width="11.453125" customWidth="1"/>
    <col min="258" max="261" width="7.7265625" customWidth="1"/>
    <col min="262" max="262" width="5.81640625" customWidth="1"/>
    <col min="263" max="263" width="11.453125" customWidth="1"/>
    <col min="264" max="267" width="7.7265625" customWidth="1"/>
    <col min="513" max="513" width="11.453125" customWidth="1"/>
    <col min="514" max="517" width="7.7265625" customWidth="1"/>
    <col min="518" max="518" width="5.81640625" customWidth="1"/>
    <col min="519" max="519" width="11.453125" customWidth="1"/>
    <col min="520" max="523" width="7.7265625" customWidth="1"/>
    <col min="769" max="769" width="11.453125" customWidth="1"/>
    <col min="770" max="773" width="7.7265625" customWidth="1"/>
    <col min="774" max="774" width="5.81640625" customWidth="1"/>
    <col min="775" max="775" width="11.453125" customWidth="1"/>
    <col min="776" max="779" width="7.7265625" customWidth="1"/>
    <col min="1025" max="1025" width="11.453125" customWidth="1"/>
    <col min="1026" max="1029" width="7.7265625" customWidth="1"/>
    <col min="1030" max="1030" width="5.81640625" customWidth="1"/>
    <col min="1031" max="1031" width="11.453125" customWidth="1"/>
    <col min="1032" max="1035" width="7.7265625" customWidth="1"/>
    <col min="1281" max="1281" width="11.453125" customWidth="1"/>
    <col min="1282" max="1285" width="7.7265625" customWidth="1"/>
    <col min="1286" max="1286" width="5.81640625" customWidth="1"/>
    <col min="1287" max="1287" width="11.453125" customWidth="1"/>
    <col min="1288" max="1291" width="7.7265625" customWidth="1"/>
    <col min="1537" max="1537" width="11.453125" customWidth="1"/>
    <col min="1538" max="1541" width="7.7265625" customWidth="1"/>
    <col min="1542" max="1542" width="5.81640625" customWidth="1"/>
    <col min="1543" max="1543" width="11.453125" customWidth="1"/>
    <col min="1544" max="1547" width="7.7265625" customWidth="1"/>
    <col min="1793" max="1793" width="11.453125" customWidth="1"/>
    <col min="1794" max="1797" width="7.7265625" customWidth="1"/>
    <col min="1798" max="1798" width="5.81640625" customWidth="1"/>
    <col min="1799" max="1799" width="11.453125" customWidth="1"/>
    <col min="1800" max="1803" width="7.7265625" customWidth="1"/>
    <col min="2049" max="2049" width="11.453125" customWidth="1"/>
    <col min="2050" max="2053" width="7.7265625" customWidth="1"/>
    <col min="2054" max="2054" width="5.81640625" customWidth="1"/>
    <col min="2055" max="2055" width="11.453125" customWidth="1"/>
    <col min="2056" max="2059" width="7.7265625" customWidth="1"/>
    <col min="2305" max="2305" width="11.453125" customWidth="1"/>
    <col min="2306" max="2309" width="7.7265625" customWidth="1"/>
    <col min="2310" max="2310" width="5.81640625" customWidth="1"/>
    <col min="2311" max="2311" width="11.453125" customWidth="1"/>
    <col min="2312" max="2315" width="7.7265625" customWidth="1"/>
    <col min="2561" max="2561" width="11.453125" customWidth="1"/>
    <col min="2562" max="2565" width="7.7265625" customWidth="1"/>
    <col min="2566" max="2566" width="5.81640625" customWidth="1"/>
    <col min="2567" max="2567" width="11.453125" customWidth="1"/>
    <col min="2568" max="2571" width="7.7265625" customWidth="1"/>
    <col min="2817" max="2817" width="11.453125" customWidth="1"/>
    <col min="2818" max="2821" width="7.7265625" customWidth="1"/>
    <col min="2822" max="2822" width="5.81640625" customWidth="1"/>
    <col min="2823" max="2823" width="11.453125" customWidth="1"/>
    <col min="2824" max="2827" width="7.7265625" customWidth="1"/>
    <col min="3073" max="3073" width="11.453125" customWidth="1"/>
    <col min="3074" max="3077" width="7.7265625" customWidth="1"/>
    <col min="3078" max="3078" width="5.81640625" customWidth="1"/>
    <col min="3079" max="3079" width="11.453125" customWidth="1"/>
    <col min="3080" max="3083" width="7.7265625" customWidth="1"/>
    <col min="3329" max="3329" width="11.453125" customWidth="1"/>
    <col min="3330" max="3333" width="7.7265625" customWidth="1"/>
    <col min="3334" max="3334" width="5.81640625" customWidth="1"/>
    <col min="3335" max="3335" width="11.453125" customWidth="1"/>
    <col min="3336" max="3339" width="7.7265625" customWidth="1"/>
    <col min="3585" max="3585" width="11.453125" customWidth="1"/>
    <col min="3586" max="3589" width="7.7265625" customWidth="1"/>
    <col min="3590" max="3590" width="5.81640625" customWidth="1"/>
    <col min="3591" max="3591" width="11.453125" customWidth="1"/>
    <col min="3592" max="3595" width="7.7265625" customWidth="1"/>
    <col min="3841" max="3841" width="11.453125" customWidth="1"/>
    <col min="3842" max="3845" width="7.7265625" customWidth="1"/>
    <col min="3846" max="3846" width="5.81640625" customWidth="1"/>
    <col min="3847" max="3847" width="11.453125" customWidth="1"/>
    <col min="3848" max="3851" width="7.7265625" customWidth="1"/>
    <col min="4097" max="4097" width="11.453125" customWidth="1"/>
    <col min="4098" max="4101" width="7.7265625" customWidth="1"/>
    <col min="4102" max="4102" width="5.81640625" customWidth="1"/>
    <col min="4103" max="4103" width="11.453125" customWidth="1"/>
    <col min="4104" max="4107" width="7.7265625" customWidth="1"/>
    <col min="4353" max="4353" width="11.453125" customWidth="1"/>
    <col min="4354" max="4357" width="7.7265625" customWidth="1"/>
    <col min="4358" max="4358" width="5.81640625" customWidth="1"/>
    <col min="4359" max="4359" width="11.453125" customWidth="1"/>
    <col min="4360" max="4363" width="7.7265625" customWidth="1"/>
    <col min="4609" max="4609" width="11.453125" customWidth="1"/>
    <col min="4610" max="4613" width="7.7265625" customWidth="1"/>
    <col min="4614" max="4614" width="5.81640625" customWidth="1"/>
    <col min="4615" max="4615" width="11.453125" customWidth="1"/>
    <col min="4616" max="4619" width="7.7265625" customWidth="1"/>
    <col min="4865" max="4865" width="11.453125" customWidth="1"/>
    <col min="4866" max="4869" width="7.7265625" customWidth="1"/>
    <col min="4870" max="4870" width="5.81640625" customWidth="1"/>
    <col min="4871" max="4871" width="11.453125" customWidth="1"/>
    <col min="4872" max="4875" width="7.7265625" customWidth="1"/>
    <col min="5121" max="5121" width="11.453125" customWidth="1"/>
    <col min="5122" max="5125" width="7.7265625" customWidth="1"/>
    <col min="5126" max="5126" width="5.81640625" customWidth="1"/>
    <col min="5127" max="5127" width="11.453125" customWidth="1"/>
    <col min="5128" max="5131" width="7.7265625" customWidth="1"/>
    <col min="5377" max="5377" width="11.453125" customWidth="1"/>
    <col min="5378" max="5381" width="7.7265625" customWidth="1"/>
    <col min="5382" max="5382" width="5.81640625" customWidth="1"/>
    <col min="5383" max="5383" width="11.453125" customWidth="1"/>
    <col min="5384" max="5387" width="7.7265625" customWidth="1"/>
    <col min="5633" max="5633" width="11.453125" customWidth="1"/>
    <col min="5634" max="5637" width="7.7265625" customWidth="1"/>
    <col min="5638" max="5638" width="5.81640625" customWidth="1"/>
    <col min="5639" max="5639" width="11.453125" customWidth="1"/>
    <col min="5640" max="5643" width="7.7265625" customWidth="1"/>
    <col min="5889" max="5889" width="11.453125" customWidth="1"/>
    <col min="5890" max="5893" width="7.7265625" customWidth="1"/>
    <col min="5894" max="5894" width="5.81640625" customWidth="1"/>
    <col min="5895" max="5895" width="11.453125" customWidth="1"/>
    <col min="5896" max="5899" width="7.7265625" customWidth="1"/>
    <col min="6145" max="6145" width="11.453125" customWidth="1"/>
    <col min="6146" max="6149" width="7.7265625" customWidth="1"/>
    <col min="6150" max="6150" width="5.81640625" customWidth="1"/>
    <col min="6151" max="6151" width="11.453125" customWidth="1"/>
    <col min="6152" max="6155" width="7.7265625" customWidth="1"/>
    <col min="6401" max="6401" width="11.453125" customWidth="1"/>
    <col min="6402" max="6405" width="7.7265625" customWidth="1"/>
    <col min="6406" max="6406" width="5.81640625" customWidth="1"/>
    <col min="6407" max="6407" width="11.453125" customWidth="1"/>
    <col min="6408" max="6411" width="7.7265625" customWidth="1"/>
    <col min="6657" max="6657" width="11.453125" customWidth="1"/>
    <col min="6658" max="6661" width="7.7265625" customWidth="1"/>
    <col min="6662" max="6662" width="5.81640625" customWidth="1"/>
    <col min="6663" max="6663" width="11.453125" customWidth="1"/>
    <col min="6664" max="6667" width="7.7265625" customWidth="1"/>
    <col min="6913" max="6913" width="11.453125" customWidth="1"/>
    <col min="6914" max="6917" width="7.7265625" customWidth="1"/>
    <col min="6918" max="6918" width="5.81640625" customWidth="1"/>
    <col min="6919" max="6919" width="11.453125" customWidth="1"/>
    <col min="6920" max="6923" width="7.7265625" customWidth="1"/>
    <col min="7169" max="7169" width="11.453125" customWidth="1"/>
    <col min="7170" max="7173" width="7.7265625" customWidth="1"/>
    <col min="7174" max="7174" width="5.81640625" customWidth="1"/>
    <col min="7175" max="7175" width="11.453125" customWidth="1"/>
    <col min="7176" max="7179" width="7.7265625" customWidth="1"/>
    <col min="7425" max="7425" width="11.453125" customWidth="1"/>
    <col min="7426" max="7429" width="7.7265625" customWidth="1"/>
    <col min="7430" max="7430" width="5.81640625" customWidth="1"/>
    <col min="7431" max="7431" width="11.453125" customWidth="1"/>
    <col min="7432" max="7435" width="7.7265625" customWidth="1"/>
    <col min="7681" max="7681" width="11.453125" customWidth="1"/>
    <col min="7682" max="7685" width="7.7265625" customWidth="1"/>
    <col min="7686" max="7686" width="5.81640625" customWidth="1"/>
    <col min="7687" max="7687" width="11.453125" customWidth="1"/>
    <col min="7688" max="7691" width="7.7265625" customWidth="1"/>
    <col min="7937" max="7937" width="11.453125" customWidth="1"/>
    <col min="7938" max="7941" width="7.7265625" customWidth="1"/>
    <col min="7942" max="7942" width="5.81640625" customWidth="1"/>
    <col min="7943" max="7943" width="11.453125" customWidth="1"/>
    <col min="7944" max="7947" width="7.7265625" customWidth="1"/>
    <col min="8193" max="8193" width="11.453125" customWidth="1"/>
    <col min="8194" max="8197" width="7.7265625" customWidth="1"/>
    <col min="8198" max="8198" width="5.81640625" customWidth="1"/>
    <col min="8199" max="8199" width="11.453125" customWidth="1"/>
    <col min="8200" max="8203" width="7.7265625" customWidth="1"/>
    <col min="8449" max="8449" width="11.453125" customWidth="1"/>
    <col min="8450" max="8453" width="7.7265625" customWidth="1"/>
    <col min="8454" max="8454" width="5.81640625" customWidth="1"/>
    <col min="8455" max="8455" width="11.453125" customWidth="1"/>
    <col min="8456" max="8459" width="7.7265625" customWidth="1"/>
    <col min="8705" max="8705" width="11.453125" customWidth="1"/>
    <col min="8706" max="8709" width="7.7265625" customWidth="1"/>
    <col min="8710" max="8710" width="5.81640625" customWidth="1"/>
    <col min="8711" max="8711" width="11.453125" customWidth="1"/>
    <col min="8712" max="8715" width="7.7265625" customWidth="1"/>
    <col min="8961" max="8961" width="11.453125" customWidth="1"/>
    <col min="8962" max="8965" width="7.7265625" customWidth="1"/>
    <col min="8966" max="8966" width="5.81640625" customWidth="1"/>
    <col min="8967" max="8967" width="11.453125" customWidth="1"/>
    <col min="8968" max="8971" width="7.7265625" customWidth="1"/>
    <col min="9217" max="9217" width="11.453125" customWidth="1"/>
    <col min="9218" max="9221" width="7.7265625" customWidth="1"/>
    <col min="9222" max="9222" width="5.81640625" customWidth="1"/>
    <col min="9223" max="9223" width="11.453125" customWidth="1"/>
    <col min="9224" max="9227" width="7.7265625" customWidth="1"/>
    <col min="9473" max="9473" width="11.453125" customWidth="1"/>
    <col min="9474" max="9477" width="7.7265625" customWidth="1"/>
    <col min="9478" max="9478" width="5.81640625" customWidth="1"/>
    <col min="9479" max="9479" width="11.453125" customWidth="1"/>
    <col min="9480" max="9483" width="7.7265625" customWidth="1"/>
    <col min="9729" max="9729" width="11.453125" customWidth="1"/>
    <col min="9730" max="9733" width="7.7265625" customWidth="1"/>
    <col min="9734" max="9734" width="5.81640625" customWidth="1"/>
    <col min="9735" max="9735" width="11.453125" customWidth="1"/>
    <col min="9736" max="9739" width="7.7265625" customWidth="1"/>
    <col min="9985" max="9985" width="11.453125" customWidth="1"/>
    <col min="9986" max="9989" width="7.7265625" customWidth="1"/>
    <col min="9990" max="9990" width="5.81640625" customWidth="1"/>
    <col min="9991" max="9991" width="11.453125" customWidth="1"/>
    <col min="9992" max="9995" width="7.7265625" customWidth="1"/>
    <col min="10241" max="10241" width="11.453125" customWidth="1"/>
    <col min="10242" max="10245" width="7.7265625" customWidth="1"/>
    <col min="10246" max="10246" width="5.81640625" customWidth="1"/>
    <col min="10247" max="10247" width="11.453125" customWidth="1"/>
    <col min="10248" max="10251" width="7.7265625" customWidth="1"/>
    <col min="10497" max="10497" width="11.453125" customWidth="1"/>
    <col min="10498" max="10501" width="7.7265625" customWidth="1"/>
    <col min="10502" max="10502" width="5.81640625" customWidth="1"/>
    <col min="10503" max="10503" width="11.453125" customWidth="1"/>
    <col min="10504" max="10507" width="7.7265625" customWidth="1"/>
    <col min="10753" max="10753" width="11.453125" customWidth="1"/>
    <col min="10754" max="10757" width="7.7265625" customWidth="1"/>
    <col min="10758" max="10758" width="5.81640625" customWidth="1"/>
    <col min="10759" max="10759" width="11.453125" customWidth="1"/>
    <col min="10760" max="10763" width="7.7265625" customWidth="1"/>
    <col min="11009" max="11009" width="11.453125" customWidth="1"/>
    <col min="11010" max="11013" width="7.7265625" customWidth="1"/>
    <col min="11014" max="11014" width="5.81640625" customWidth="1"/>
    <col min="11015" max="11015" width="11.453125" customWidth="1"/>
    <col min="11016" max="11019" width="7.7265625" customWidth="1"/>
    <col min="11265" max="11265" width="11.453125" customWidth="1"/>
    <col min="11266" max="11269" width="7.7265625" customWidth="1"/>
    <col min="11270" max="11270" width="5.81640625" customWidth="1"/>
    <col min="11271" max="11271" width="11.453125" customWidth="1"/>
    <col min="11272" max="11275" width="7.7265625" customWidth="1"/>
    <col min="11521" max="11521" width="11.453125" customWidth="1"/>
    <col min="11522" max="11525" width="7.7265625" customWidth="1"/>
    <col min="11526" max="11526" width="5.81640625" customWidth="1"/>
    <col min="11527" max="11527" width="11.453125" customWidth="1"/>
    <col min="11528" max="11531" width="7.7265625" customWidth="1"/>
    <col min="11777" max="11777" width="11.453125" customWidth="1"/>
    <col min="11778" max="11781" width="7.7265625" customWidth="1"/>
    <col min="11782" max="11782" width="5.81640625" customWidth="1"/>
    <col min="11783" max="11783" width="11.453125" customWidth="1"/>
    <col min="11784" max="11787" width="7.7265625" customWidth="1"/>
    <col min="12033" max="12033" width="11.453125" customWidth="1"/>
    <col min="12034" max="12037" width="7.7265625" customWidth="1"/>
    <col min="12038" max="12038" width="5.81640625" customWidth="1"/>
    <col min="12039" max="12039" width="11.453125" customWidth="1"/>
    <col min="12040" max="12043" width="7.7265625" customWidth="1"/>
    <col min="12289" max="12289" width="11.453125" customWidth="1"/>
    <col min="12290" max="12293" width="7.7265625" customWidth="1"/>
    <col min="12294" max="12294" width="5.81640625" customWidth="1"/>
    <col min="12295" max="12295" width="11.453125" customWidth="1"/>
    <col min="12296" max="12299" width="7.7265625" customWidth="1"/>
    <col min="12545" max="12545" width="11.453125" customWidth="1"/>
    <col min="12546" max="12549" width="7.7265625" customWidth="1"/>
    <col min="12550" max="12550" width="5.81640625" customWidth="1"/>
    <col min="12551" max="12551" width="11.453125" customWidth="1"/>
    <col min="12552" max="12555" width="7.7265625" customWidth="1"/>
    <col min="12801" max="12801" width="11.453125" customWidth="1"/>
    <col min="12802" max="12805" width="7.7265625" customWidth="1"/>
    <col min="12806" max="12806" width="5.81640625" customWidth="1"/>
    <col min="12807" max="12807" width="11.453125" customWidth="1"/>
    <col min="12808" max="12811" width="7.7265625" customWidth="1"/>
    <col min="13057" max="13057" width="11.453125" customWidth="1"/>
    <col min="13058" max="13061" width="7.7265625" customWidth="1"/>
    <col min="13062" max="13062" width="5.81640625" customWidth="1"/>
    <col min="13063" max="13063" width="11.453125" customWidth="1"/>
    <col min="13064" max="13067" width="7.7265625" customWidth="1"/>
    <col min="13313" max="13313" width="11.453125" customWidth="1"/>
    <col min="13314" max="13317" width="7.7265625" customWidth="1"/>
    <col min="13318" max="13318" width="5.81640625" customWidth="1"/>
    <col min="13319" max="13319" width="11.453125" customWidth="1"/>
    <col min="13320" max="13323" width="7.7265625" customWidth="1"/>
    <col min="13569" max="13569" width="11.453125" customWidth="1"/>
    <col min="13570" max="13573" width="7.7265625" customWidth="1"/>
    <col min="13574" max="13574" width="5.81640625" customWidth="1"/>
    <col min="13575" max="13575" width="11.453125" customWidth="1"/>
    <col min="13576" max="13579" width="7.7265625" customWidth="1"/>
    <col min="13825" max="13825" width="11.453125" customWidth="1"/>
    <col min="13826" max="13829" width="7.7265625" customWidth="1"/>
    <col min="13830" max="13830" width="5.81640625" customWidth="1"/>
    <col min="13831" max="13831" width="11.453125" customWidth="1"/>
    <col min="13832" max="13835" width="7.7265625" customWidth="1"/>
    <col min="14081" max="14081" width="11.453125" customWidth="1"/>
    <col min="14082" max="14085" width="7.7265625" customWidth="1"/>
    <col min="14086" max="14086" width="5.81640625" customWidth="1"/>
    <col min="14087" max="14087" width="11.453125" customWidth="1"/>
    <col min="14088" max="14091" width="7.7265625" customWidth="1"/>
    <col min="14337" max="14337" width="11.453125" customWidth="1"/>
    <col min="14338" max="14341" width="7.7265625" customWidth="1"/>
    <col min="14342" max="14342" width="5.81640625" customWidth="1"/>
    <col min="14343" max="14343" width="11.453125" customWidth="1"/>
    <col min="14344" max="14347" width="7.7265625" customWidth="1"/>
    <col min="14593" max="14593" width="11.453125" customWidth="1"/>
    <col min="14594" max="14597" width="7.7265625" customWidth="1"/>
    <col min="14598" max="14598" width="5.81640625" customWidth="1"/>
    <col min="14599" max="14599" width="11.453125" customWidth="1"/>
    <col min="14600" max="14603" width="7.7265625" customWidth="1"/>
    <col min="14849" max="14849" width="11.453125" customWidth="1"/>
    <col min="14850" max="14853" width="7.7265625" customWidth="1"/>
    <col min="14854" max="14854" width="5.81640625" customWidth="1"/>
    <col min="14855" max="14855" width="11.453125" customWidth="1"/>
    <col min="14856" max="14859" width="7.7265625" customWidth="1"/>
    <col min="15105" max="15105" width="11.453125" customWidth="1"/>
    <col min="15106" max="15109" width="7.7265625" customWidth="1"/>
    <col min="15110" max="15110" width="5.81640625" customWidth="1"/>
    <col min="15111" max="15111" width="11.453125" customWidth="1"/>
    <col min="15112" max="15115" width="7.7265625" customWidth="1"/>
    <col min="15361" max="15361" width="11.453125" customWidth="1"/>
    <col min="15362" max="15365" width="7.7265625" customWidth="1"/>
    <col min="15366" max="15366" width="5.81640625" customWidth="1"/>
    <col min="15367" max="15367" width="11.453125" customWidth="1"/>
    <col min="15368" max="15371" width="7.7265625" customWidth="1"/>
    <col min="15617" max="15617" width="11.453125" customWidth="1"/>
    <col min="15618" max="15621" width="7.7265625" customWidth="1"/>
    <col min="15622" max="15622" width="5.81640625" customWidth="1"/>
    <col min="15623" max="15623" width="11.453125" customWidth="1"/>
    <col min="15624" max="15627" width="7.7265625" customWidth="1"/>
    <col min="15873" max="15873" width="11.453125" customWidth="1"/>
    <col min="15874" max="15877" width="7.7265625" customWidth="1"/>
    <col min="15878" max="15878" width="5.81640625" customWidth="1"/>
    <col min="15879" max="15879" width="11.453125" customWidth="1"/>
    <col min="15880" max="15883" width="7.7265625" customWidth="1"/>
    <col min="16129" max="16129" width="11.453125" customWidth="1"/>
    <col min="16130" max="16133" width="7.7265625" customWidth="1"/>
    <col min="16134" max="16134" width="5.81640625" customWidth="1"/>
    <col min="16135" max="16135" width="11.453125" customWidth="1"/>
    <col min="16136" max="16139" width="7.7265625" customWidth="1"/>
  </cols>
  <sheetData>
    <row r="1" spans="1:19" ht="20.5" thickBot="1" x14ac:dyDescent="0.45">
      <c r="A1" s="121" t="s">
        <v>39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9" ht="9.75" hidden="1" customHeight="1" x14ac:dyDescent="0.25"/>
    <row r="3" spans="1:19" ht="15" customHeight="1" thickBot="1" x14ac:dyDescent="0.3"/>
    <row r="4" spans="1:19" ht="18" thickBot="1" x14ac:dyDescent="0.4">
      <c r="A4" s="118" t="s">
        <v>27</v>
      </c>
      <c r="B4" s="119"/>
      <c r="C4" s="119"/>
      <c r="D4" s="119"/>
      <c r="E4" s="120"/>
      <c r="G4" s="118" t="s">
        <v>28</v>
      </c>
      <c r="H4" s="119"/>
      <c r="I4" s="119"/>
      <c r="J4" s="119"/>
      <c r="K4" s="120"/>
      <c r="S4" s="41"/>
    </row>
    <row r="5" spans="1:19" ht="17.5" x14ac:dyDescent="0.35">
      <c r="A5" s="42"/>
      <c r="B5" s="43" t="s">
        <v>11</v>
      </c>
      <c r="C5" s="43" t="s">
        <v>12</v>
      </c>
      <c r="D5" s="43" t="s">
        <v>13</v>
      </c>
      <c r="E5" s="44" t="s">
        <v>14</v>
      </c>
      <c r="G5" s="42"/>
      <c r="H5" s="43" t="s">
        <v>11</v>
      </c>
      <c r="I5" s="43" t="s">
        <v>12</v>
      </c>
      <c r="J5" s="43" t="s">
        <v>13</v>
      </c>
      <c r="K5" s="44" t="s">
        <v>14</v>
      </c>
      <c r="S5" s="41"/>
    </row>
    <row r="6" spans="1:19" ht="17.5" x14ac:dyDescent="0.35">
      <c r="A6" s="45" t="s">
        <v>15</v>
      </c>
      <c r="B6" s="46">
        <v>16</v>
      </c>
      <c r="C6" s="47">
        <v>13</v>
      </c>
      <c r="D6" s="46">
        <v>10</v>
      </c>
      <c r="E6" s="48">
        <v>7</v>
      </c>
      <c r="G6" s="45" t="s">
        <v>15</v>
      </c>
      <c r="H6" s="46">
        <v>5</v>
      </c>
      <c r="I6" s="47">
        <v>10</v>
      </c>
      <c r="J6" s="46">
        <v>15</v>
      </c>
      <c r="K6" s="48">
        <v>20</v>
      </c>
      <c r="S6" s="41"/>
    </row>
    <row r="7" spans="1:19" ht="17.5" x14ac:dyDescent="0.35">
      <c r="A7" s="49" t="s">
        <v>16</v>
      </c>
      <c r="B7" s="46">
        <v>16</v>
      </c>
      <c r="C7" s="47">
        <v>13</v>
      </c>
      <c r="D7" s="46">
        <v>10</v>
      </c>
      <c r="E7" s="48">
        <v>7</v>
      </c>
      <c r="G7" s="49" t="s">
        <v>16</v>
      </c>
      <c r="H7" s="46">
        <v>5</v>
      </c>
      <c r="I7" s="47">
        <v>10</v>
      </c>
      <c r="J7" s="46">
        <v>15</v>
      </c>
      <c r="K7" s="48">
        <v>20</v>
      </c>
      <c r="S7" s="41"/>
    </row>
    <row r="8" spans="1:19" ht="17.5" x14ac:dyDescent="0.35">
      <c r="A8" s="49" t="s">
        <v>17</v>
      </c>
      <c r="B8" s="46">
        <v>16</v>
      </c>
      <c r="C8" s="47">
        <v>13</v>
      </c>
      <c r="D8" s="46">
        <v>10</v>
      </c>
      <c r="E8" s="48">
        <v>7</v>
      </c>
      <c r="G8" s="49" t="s">
        <v>17</v>
      </c>
      <c r="H8" s="46">
        <v>5</v>
      </c>
      <c r="I8" s="47">
        <v>10</v>
      </c>
      <c r="J8" s="46">
        <v>15</v>
      </c>
      <c r="K8" s="48">
        <v>20</v>
      </c>
      <c r="S8" s="41"/>
    </row>
    <row r="9" spans="1:19" ht="17.5" x14ac:dyDescent="0.35">
      <c r="A9" s="49" t="s">
        <v>18</v>
      </c>
      <c r="B9" s="46">
        <v>16</v>
      </c>
      <c r="C9" s="47">
        <v>13</v>
      </c>
      <c r="D9" s="46">
        <v>10</v>
      </c>
      <c r="E9" s="48">
        <v>7</v>
      </c>
      <c r="G9" s="49" t="s">
        <v>18</v>
      </c>
      <c r="H9" s="46">
        <v>5</v>
      </c>
      <c r="I9" s="47">
        <v>10</v>
      </c>
      <c r="J9" s="46">
        <v>15</v>
      </c>
      <c r="K9" s="48">
        <v>20</v>
      </c>
      <c r="S9" s="41"/>
    </row>
    <row r="10" spans="1:19" ht="18" thickBot="1" x14ac:dyDescent="0.4">
      <c r="A10" s="50" t="s">
        <v>40</v>
      </c>
      <c r="B10" s="53">
        <v>16</v>
      </c>
      <c r="C10" s="63">
        <v>13</v>
      </c>
      <c r="D10" s="53">
        <v>10</v>
      </c>
      <c r="E10" s="54">
        <v>7</v>
      </c>
      <c r="G10" s="50" t="s">
        <v>40</v>
      </c>
      <c r="H10" s="53">
        <v>5</v>
      </c>
      <c r="I10" s="63">
        <v>10</v>
      </c>
      <c r="J10" s="53">
        <v>15</v>
      </c>
      <c r="K10" s="54">
        <v>20</v>
      </c>
      <c r="S10" s="41"/>
    </row>
    <row r="11" spans="1:19" ht="13" thickBot="1" x14ac:dyDescent="0.3"/>
    <row r="12" spans="1:19" ht="4.5" hidden="1" customHeight="1" x14ac:dyDescent="0.25"/>
    <row r="13" spans="1:19" ht="13" hidden="1" thickBot="1" x14ac:dyDescent="0.3"/>
    <row r="14" spans="1:19" ht="18" thickBot="1" x14ac:dyDescent="0.4">
      <c r="A14" s="118" t="s">
        <v>34</v>
      </c>
      <c r="B14" s="119"/>
      <c r="C14" s="119"/>
      <c r="D14" s="119"/>
      <c r="E14" s="120"/>
      <c r="G14" s="118" t="s">
        <v>35</v>
      </c>
      <c r="H14" s="119"/>
      <c r="I14" s="119"/>
      <c r="J14" s="119"/>
      <c r="K14" s="120"/>
    </row>
    <row r="15" spans="1:19" ht="17.5" x14ac:dyDescent="0.35">
      <c r="A15" s="42"/>
      <c r="B15" s="43" t="s">
        <v>11</v>
      </c>
      <c r="C15" s="43" t="s">
        <v>12</v>
      </c>
      <c r="D15" s="43" t="s">
        <v>13</v>
      </c>
      <c r="E15" s="44" t="s">
        <v>14</v>
      </c>
      <c r="G15" s="42"/>
      <c r="H15" s="43" t="s">
        <v>11</v>
      </c>
      <c r="I15" s="43" t="s">
        <v>12</v>
      </c>
      <c r="J15" s="43" t="s">
        <v>13</v>
      </c>
      <c r="K15" s="44" t="s">
        <v>14</v>
      </c>
    </row>
    <row r="16" spans="1:19" ht="15.5" x14ac:dyDescent="0.35">
      <c r="A16" s="45" t="s">
        <v>15</v>
      </c>
      <c r="B16" s="51">
        <v>13.2</v>
      </c>
      <c r="C16" s="51">
        <v>13.7</v>
      </c>
      <c r="D16" s="51">
        <v>14.2</v>
      </c>
      <c r="E16" s="52">
        <v>14.7</v>
      </c>
      <c r="G16" s="45" t="s">
        <v>15</v>
      </c>
      <c r="H16" s="46">
        <v>2</v>
      </c>
      <c r="I16" s="46">
        <v>1</v>
      </c>
      <c r="J16" s="46">
        <v>0.75</v>
      </c>
      <c r="K16" s="76">
        <v>0.5</v>
      </c>
    </row>
    <row r="17" spans="1:11" ht="15.5" x14ac:dyDescent="0.35">
      <c r="A17" s="49" t="s">
        <v>16</v>
      </c>
      <c r="B17" s="51">
        <v>13.2</v>
      </c>
      <c r="C17" s="51">
        <v>13.7</v>
      </c>
      <c r="D17" s="51">
        <v>14.2</v>
      </c>
      <c r="E17" s="52">
        <v>14.7</v>
      </c>
      <c r="G17" s="49" t="s">
        <v>16</v>
      </c>
      <c r="H17" s="46">
        <v>2</v>
      </c>
      <c r="I17" s="46">
        <v>1</v>
      </c>
      <c r="J17" s="46">
        <v>0.75</v>
      </c>
      <c r="K17" s="76">
        <v>0.5</v>
      </c>
    </row>
    <row r="18" spans="1:11" ht="15.5" x14ac:dyDescent="0.35">
      <c r="A18" s="49" t="s">
        <v>17</v>
      </c>
      <c r="B18" s="51">
        <v>13.4</v>
      </c>
      <c r="C18" s="51">
        <v>13.9</v>
      </c>
      <c r="D18" s="51">
        <v>14.4</v>
      </c>
      <c r="E18" s="52">
        <v>15</v>
      </c>
      <c r="G18" s="49" t="s">
        <v>17</v>
      </c>
      <c r="H18" s="46">
        <v>2</v>
      </c>
      <c r="I18" s="46">
        <v>1</v>
      </c>
      <c r="J18" s="46">
        <v>0.75</v>
      </c>
      <c r="K18" s="76">
        <v>0.5</v>
      </c>
    </row>
    <row r="19" spans="1:11" ht="15.5" x14ac:dyDescent="0.35">
      <c r="A19" s="49" t="s">
        <v>18</v>
      </c>
      <c r="B19" s="51">
        <v>13.4</v>
      </c>
      <c r="C19" s="51">
        <v>13.9</v>
      </c>
      <c r="D19" s="51">
        <v>14.4</v>
      </c>
      <c r="E19" s="52">
        <v>15</v>
      </c>
      <c r="G19" s="49" t="s">
        <v>18</v>
      </c>
      <c r="H19" s="46">
        <v>1</v>
      </c>
      <c r="I19" s="46">
        <v>0.75</v>
      </c>
      <c r="J19" s="46">
        <v>0.5</v>
      </c>
      <c r="K19" s="76">
        <v>0.25</v>
      </c>
    </row>
    <row r="20" spans="1:11" ht="16" thickBot="1" x14ac:dyDescent="0.4">
      <c r="A20" s="50" t="s">
        <v>40</v>
      </c>
      <c r="B20" s="51">
        <v>14</v>
      </c>
      <c r="C20" s="51">
        <v>14.5</v>
      </c>
      <c r="D20" s="51">
        <v>15</v>
      </c>
      <c r="E20" s="52">
        <v>15.5</v>
      </c>
      <c r="G20" s="50" t="s">
        <v>40</v>
      </c>
      <c r="H20" s="53">
        <v>1</v>
      </c>
      <c r="I20" s="53">
        <v>0.75</v>
      </c>
      <c r="J20" s="53">
        <v>0.5</v>
      </c>
      <c r="K20" s="84">
        <v>0.25</v>
      </c>
    </row>
    <row r="21" spans="1:11" ht="12.75" customHeight="1" thickBot="1" x14ac:dyDescent="0.3"/>
    <row r="22" spans="1:11" ht="12" hidden="1" customHeight="1" x14ac:dyDescent="0.25"/>
    <row r="23" spans="1:11" ht="18" thickBot="1" x14ac:dyDescent="0.4">
      <c r="A23" s="118" t="s">
        <v>36</v>
      </c>
      <c r="B23" s="119"/>
      <c r="C23" s="119"/>
      <c r="D23" s="119"/>
      <c r="E23" s="120"/>
      <c r="G23" s="118" t="s">
        <v>37</v>
      </c>
      <c r="H23" s="119"/>
      <c r="I23" s="119"/>
      <c r="J23" s="119"/>
      <c r="K23" s="120"/>
    </row>
    <row r="24" spans="1:11" ht="17.5" x14ac:dyDescent="0.35">
      <c r="A24" s="42"/>
      <c r="B24" s="43" t="s">
        <v>11</v>
      </c>
      <c r="C24" s="43" t="s">
        <v>12</v>
      </c>
      <c r="D24" s="43" t="s">
        <v>13</v>
      </c>
      <c r="E24" s="44" t="s">
        <v>14</v>
      </c>
      <c r="G24" s="42"/>
      <c r="H24" s="43" t="s">
        <v>11</v>
      </c>
      <c r="I24" s="43" t="s">
        <v>12</v>
      </c>
      <c r="J24" s="43" t="s">
        <v>13</v>
      </c>
      <c r="K24" s="44" t="s">
        <v>14</v>
      </c>
    </row>
    <row r="25" spans="1:11" ht="15.5" x14ac:dyDescent="0.35">
      <c r="A25" s="45" t="s">
        <v>15</v>
      </c>
      <c r="B25" s="46">
        <v>27</v>
      </c>
      <c r="C25" s="46">
        <v>24</v>
      </c>
      <c r="D25" s="46">
        <v>21</v>
      </c>
      <c r="E25" s="48">
        <v>16</v>
      </c>
      <c r="G25" s="45" t="s">
        <v>15</v>
      </c>
      <c r="H25" s="46">
        <v>50</v>
      </c>
      <c r="I25" s="46">
        <v>40</v>
      </c>
      <c r="J25" s="46">
        <v>30</v>
      </c>
      <c r="K25" s="48">
        <v>20</v>
      </c>
    </row>
    <row r="26" spans="1:11" ht="15.5" x14ac:dyDescent="0.35">
      <c r="A26" s="49" t="s">
        <v>16</v>
      </c>
      <c r="B26" s="46">
        <v>27</v>
      </c>
      <c r="C26" s="46">
        <v>24</v>
      </c>
      <c r="D26" s="46">
        <v>21</v>
      </c>
      <c r="E26" s="48">
        <v>16</v>
      </c>
      <c r="G26" s="49" t="s">
        <v>16</v>
      </c>
      <c r="H26" s="46">
        <v>50</v>
      </c>
      <c r="I26" s="46">
        <v>40</v>
      </c>
      <c r="J26" s="46">
        <v>30</v>
      </c>
      <c r="K26" s="48">
        <v>20</v>
      </c>
    </row>
    <row r="27" spans="1:11" ht="15.5" x14ac:dyDescent="0.35">
      <c r="A27" s="49" t="s">
        <v>17</v>
      </c>
      <c r="B27" s="46">
        <v>24</v>
      </c>
      <c r="C27" s="46">
        <v>21</v>
      </c>
      <c r="D27" s="46">
        <v>16</v>
      </c>
      <c r="E27" s="48">
        <v>12</v>
      </c>
      <c r="G27" s="49" t="s">
        <v>17</v>
      </c>
      <c r="H27" s="46">
        <v>50</v>
      </c>
      <c r="I27" s="46">
        <v>40</v>
      </c>
      <c r="J27" s="46">
        <v>30</v>
      </c>
      <c r="K27" s="48">
        <v>20</v>
      </c>
    </row>
    <row r="28" spans="1:11" ht="15.5" x14ac:dyDescent="0.35">
      <c r="A28" s="49" t="s">
        <v>18</v>
      </c>
      <c r="B28" s="46">
        <v>21</v>
      </c>
      <c r="C28" s="46">
        <v>17</v>
      </c>
      <c r="D28" s="48">
        <v>12</v>
      </c>
      <c r="E28" s="48">
        <v>10</v>
      </c>
      <c r="G28" s="49" t="s">
        <v>18</v>
      </c>
      <c r="H28" s="46">
        <v>50</v>
      </c>
      <c r="I28" s="46">
        <v>40</v>
      </c>
      <c r="J28" s="46">
        <v>30</v>
      </c>
      <c r="K28" s="48">
        <v>20</v>
      </c>
    </row>
    <row r="29" spans="1:11" ht="16" thickBot="1" x14ac:dyDescent="0.4">
      <c r="A29" s="50" t="s">
        <v>40</v>
      </c>
      <c r="B29" s="53">
        <v>19</v>
      </c>
      <c r="C29" s="53">
        <v>15</v>
      </c>
      <c r="D29" s="53">
        <v>10</v>
      </c>
      <c r="E29" s="54">
        <v>8</v>
      </c>
      <c r="G29" s="50" t="s">
        <v>40</v>
      </c>
      <c r="H29" s="53">
        <v>40</v>
      </c>
      <c r="I29" s="53">
        <v>30</v>
      </c>
      <c r="J29" s="53">
        <v>20</v>
      </c>
      <c r="K29" s="54">
        <v>15</v>
      </c>
    </row>
    <row r="30" spans="1:11" ht="13" thickBot="1" x14ac:dyDescent="0.3"/>
    <row r="31" spans="1:11" ht="18" thickBot="1" x14ac:dyDescent="0.4">
      <c r="A31" s="118" t="s">
        <v>67</v>
      </c>
      <c r="B31" s="119"/>
      <c r="C31" s="119"/>
      <c r="D31" s="119"/>
      <c r="E31" s="120"/>
      <c r="G31" s="118" t="s">
        <v>38</v>
      </c>
      <c r="H31" s="119"/>
      <c r="I31" s="119"/>
      <c r="J31" s="119"/>
      <c r="K31" s="120"/>
    </row>
    <row r="32" spans="1:11" ht="17.5" x14ac:dyDescent="0.35">
      <c r="A32" s="42"/>
      <c r="B32" s="43" t="s">
        <v>11</v>
      </c>
      <c r="C32" s="43" t="s">
        <v>12</v>
      </c>
      <c r="D32" s="43" t="s">
        <v>13</v>
      </c>
      <c r="E32" s="44" t="s">
        <v>14</v>
      </c>
      <c r="G32" s="42"/>
      <c r="H32" s="43" t="s">
        <v>11</v>
      </c>
      <c r="I32" s="43" t="s">
        <v>12</v>
      </c>
      <c r="J32" s="43" t="s">
        <v>13</v>
      </c>
      <c r="K32" s="44" t="s">
        <v>14</v>
      </c>
    </row>
    <row r="33" spans="1:11" ht="15.5" x14ac:dyDescent="0.35">
      <c r="A33" s="45" t="s">
        <v>15</v>
      </c>
      <c r="B33" s="46">
        <v>10</v>
      </c>
      <c r="C33" s="46">
        <v>8</v>
      </c>
      <c r="D33" s="46">
        <v>6</v>
      </c>
      <c r="E33" s="48">
        <v>4</v>
      </c>
      <c r="G33" s="45" t="s">
        <v>15</v>
      </c>
      <c r="H33" s="56">
        <v>10</v>
      </c>
      <c r="I33" s="56">
        <v>8</v>
      </c>
      <c r="J33" s="56">
        <v>6</v>
      </c>
      <c r="K33" s="57">
        <v>4</v>
      </c>
    </row>
    <row r="34" spans="1:11" ht="15.5" x14ac:dyDescent="0.35">
      <c r="A34" s="49" t="s">
        <v>16</v>
      </c>
      <c r="B34" s="46">
        <v>10</v>
      </c>
      <c r="C34" s="46">
        <v>8</v>
      </c>
      <c r="D34" s="46">
        <v>6</v>
      </c>
      <c r="E34" s="48">
        <v>4</v>
      </c>
      <c r="G34" s="49" t="s">
        <v>16</v>
      </c>
      <c r="H34" s="56">
        <v>10</v>
      </c>
      <c r="I34" s="56">
        <v>8</v>
      </c>
      <c r="J34" s="56">
        <v>6</v>
      </c>
      <c r="K34" s="57">
        <v>4</v>
      </c>
    </row>
    <row r="35" spans="1:11" ht="15.5" x14ac:dyDescent="0.35">
      <c r="A35" s="49" t="s">
        <v>17</v>
      </c>
      <c r="B35" s="46">
        <v>7</v>
      </c>
      <c r="C35" s="46">
        <v>5</v>
      </c>
      <c r="D35" s="46">
        <v>4</v>
      </c>
      <c r="E35" s="48">
        <v>3</v>
      </c>
      <c r="G35" s="49" t="s">
        <v>17</v>
      </c>
      <c r="H35" s="56">
        <v>10</v>
      </c>
      <c r="I35" s="56">
        <v>8</v>
      </c>
      <c r="J35" s="56">
        <v>6</v>
      </c>
      <c r="K35" s="57">
        <v>4</v>
      </c>
    </row>
    <row r="36" spans="1:11" ht="16" thickBot="1" x14ac:dyDescent="0.4">
      <c r="A36" s="49" t="s">
        <v>18</v>
      </c>
      <c r="B36" s="46">
        <v>6</v>
      </c>
      <c r="C36" s="46">
        <v>4</v>
      </c>
      <c r="D36" s="46">
        <v>3</v>
      </c>
      <c r="E36" s="48">
        <v>2</v>
      </c>
      <c r="G36" s="49" t="s">
        <v>18</v>
      </c>
      <c r="H36" s="60">
        <v>8</v>
      </c>
      <c r="I36" s="60">
        <v>6</v>
      </c>
      <c r="J36" s="60">
        <v>4</v>
      </c>
      <c r="K36" s="61">
        <v>2</v>
      </c>
    </row>
    <row r="37" spans="1:11" ht="16" thickBot="1" x14ac:dyDescent="0.4">
      <c r="A37" s="50" t="s">
        <v>40</v>
      </c>
      <c r="B37" s="53">
        <v>5</v>
      </c>
      <c r="C37" s="53">
        <v>3</v>
      </c>
      <c r="D37" s="53">
        <v>2</v>
      </c>
      <c r="E37" s="54">
        <v>1</v>
      </c>
      <c r="G37" s="50" t="s">
        <v>40</v>
      </c>
      <c r="H37" s="60">
        <v>6</v>
      </c>
      <c r="I37" s="60">
        <v>4</v>
      </c>
      <c r="J37" s="60">
        <v>2</v>
      </c>
      <c r="K37" s="61">
        <v>1</v>
      </c>
    </row>
    <row r="38" spans="1:11" ht="13" thickBot="1" x14ac:dyDescent="0.3"/>
    <row r="39" spans="1:11" ht="18" thickBot="1" x14ac:dyDescent="0.4">
      <c r="A39" s="118" t="s">
        <v>73</v>
      </c>
      <c r="B39" s="119"/>
      <c r="C39" s="119"/>
      <c r="D39" s="119"/>
      <c r="E39" s="120"/>
      <c r="G39" s="118" t="s">
        <v>72</v>
      </c>
      <c r="H39" s="119"/>
      <c r="I39" s="119"/>
      <c r="J39" s="119"/>
      <c r="K39" s="120"/>
    </row>
    <row r="40" spans="1:11" ht="17.5" x14ac:dyDescent="0.35">
      <c r="A40" s="42"/>
      <c r="B40" s="43" t="s">
        <v>11</v>
      </c>
      <c r="C40" s="43" t="s">
        <v>12</v>
      </c>
      <c r="D40" s="43" t="s">
        <v>13</v>
      </c>
      <c r="E40" s="44" t="s">
        <v>14</v>
      </c>
      <c r="G40" s="42"/>
      <c r="H40" s="43" t="s">
        <v>11</v>
      </c>
      <c r="I40" s="43" t="s">
        <v>12</v>
      </c>
      <c r="J40" s="43" t="s">
        <v>13</v>
      </c>
      <c r="K40" s="44" t="s">
        <v>14</v>
      </c>
    </row>
    <row r="41" spans="1:11" ht="15.5" x14ac:dyDescent="0.35">
      <c r="A41" s="45" t="s">
        <v>15</v>
      </c>
      <c r="B41" s="52">
        <v>9</v>
      </c>
      <c r="C41" s="46">
        <v>8</v>
      </c>
      <c r="D41" s="52">
        <v>6.7</v>
      </c>
      <c r="E41" s="48">
        <v>5.5</v>
      </c>
      <c r="G41" s="45" t="s">
        <v>15</v>
      </c>
      <c r="H41" s="46">
        <v>2700</v>
      </c>
      <c r="I41" s="47">
        <v>2600</v>
      </c>
      <c r="J41" s="46">
        <v>2500</v>
      </c>
      <c r="K41" s="48">
        <v>2400</v>
      </c>
    </row>
    <row r="42" spans="1:11" ht="15.5" x14ac:dyDescent="0.35">
      <c r="A42" s="49" t="s">
        <v>16</v>
      </c>
      <c r="B42" s="52">
        <v>9</v>
      </c>
      <c r="C42" s="46">
        <v>8</v>
      </c>
      <c r="D42" s="52">
        <v>6.7</v>
      </c>
      <c r="E42" s="48">
        <v>5.5</v>
      </c>
      <c r="G42" s="49" t="s">
        <v>16</v>
      </c>
      <c r="H42" s="46">
        <v>2700</v>
      </c>
      <c r="I42" s="47">
        <v>2600</v>
      </c>
      <c r="J42" s="46">
        <v>2500</v>
      </c>
      <c r="K42" s="48">
        <v>2400</v>
      </c>
    </row>
    <row r="43" spans="1:11" ht="15.5" x14ac:dyDescent="0.35">
      <c r="A43" s="49" t="s">
        <v>17</v>
      </c>
      <c r="B43" s="52">
        <v>9</v>
      </c>
      <c r="C43" s="46">
        <v>8</v>
      </c>
      <c r="D43" s="52">
        <v>6.7</v>
      </c>
      <c r="E43" s="48">
        <v>5.5</v>
      </c>
      <c r="G43" s="49" t="s">
        <v>17</v>
      </c>
      <c r="H43" s="46">
        <v>2700</v>
      </c>
      <c r="I43" s="47">
        <v>2600</v>
      </c>
      <c r="J43" s="46">
        <v>2500</v>
      </c>
      <c r="K43" s="48">
        <v>2400</v>
      </c>
    </row>
    <row r="44" spans="1:11" ht="16" thickBot="1" x14ac:dyDescent="0.4">
      <c r="A44" s="49" t="s">
        <v>18</v>
      </c>
      <c r="B44" s="51">
        <v>8.5</v>
      </c>
      <c r="C44" s="46">
        <v>7.5</v>
      </c>
      <c r="D44" s="48">
        <v>6.1</v>
      </c>
      <c r="E44" s="54">
        <v>5.0999999999999996</v>
      </c>
      <c r="G44" s="49" t="s">
        <v>18</v>
      </c>
      <c r="H44" s="60">
        <v>2500</v>
      </c>
      <c r="I44" s="62">
        <v>2400</v>
      </c>
      <c r="J44" s="60">
        <v>2300</v>
      </c>
      <c r="K44" s="61">
        <v>2200</v>
      </c>
    </row>
    <row r="45" spans="1:11" ht="16" thickBot="1" x14ac:dyDescent="0.4">
      <c r="A45" s="50" t="s">
        <v>40</v>
      </c>
      <c r="B45" s="53">
        <v>7.5</v>
      </c>
      <c r="C45" s="48">
        <v>6.1</v>
      </c>
      <c r="D45" s="54">
        <v>5.0999999999999996</v>
      </c>
      <c r="E45" s="97">
        <v>4</v>
      </c>
      <c r="G45" s="50" t="s">
        <v>40</v>
      </c>
      <c r="H45" s="60">
        <v>2300</v>
      </c>
      <c r="I45" s="62">
        <v>2200</v>
      </c>
      <c r="J45" s="60">
        <v>2100</v>
      </c>
      <c r="K45" s="61">
        <v>2000</v>
      </c>
    </row>
    <row r="46" spans="1:11" x14ac:dyDescent="0.25">
      <c r="G46" s="78"/>
      <c r="H46" s="85"/>
      <c r="I46" s="85"/>
      <c r="J46" s="85"/>
      <c r="K46" s="85"/>
    </row>
  </sheetData>
  <mergeCells count="11">
    <mergeCell ref="G39:K39"/>
    <mergeCell ref="A31:E31"/>
    <mergeCell ref="G31:K31"/>
    <mergeCell ref="A1:K1"/>
    <mergeCell ref="A4:E4"/>
    <mergeCell ref="G4:K4"/>
    <mergeCell ref="A14:E14"/>
    <mergeCell ref="G14:K14"/>
    <mergeCell ref="A23:E23"/>
    <mergeCell ref="G23:K23"/>
    <mergeCell ref="A39:E3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Testová baterie s popisem</vt:lpstr>
      <vt:lpstr>Chlapci - U15</vt:lpstr>
      <vt:lpstr>Dívky - U15</vt:lpstr>
      <vt:lpstr>Hodnotící škály - U15 Chlapci</vt:lpstr>
      <vt:lpstr>Hodnotící škály - U15 Dívky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- Smolík</dc:creator>
  <cp:lastModifiedBy>Petr Smolik</cp:lastModifiedBy>
  <cp:lastPrinted>2021-11-14T13:03:26Z</cp:lastPrinted>
  <dcterms:created xsi:type="dcterms:W3CDTF">2006-09-24T15:44:43Z</dcterms:created>
  <dcterms:modified xsi:type="dcterms:W3CDTF">2022-05-16T20:40:37Z</dcterms:modified>
</cp:coreProperties>
</file>