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ůj disk\TMK\"/>
    </mc:Choice>
  </mc:AlternateContent>
  <xr:revisionPtr revIDLastSave="0" documentId="13_ncr:1_{C2EAD899-90E1-4CFB-9F5E-EBD8078391E9}" xr6:coauthVersionLast="47" xr6:coauthVersionMax="47" xr10:uidLastSave="{00000000-0000-0000-0000-000000000000}"/>
  <bookViews>
    <workbookView xWindow="-120" yWindow="-120" windowWidth="29040" windowHeight="15840" tabRatio="660" xr2:uid="{00000000-000D-0000-FFFF-FFFF00000000}"/>
  </bookViews>
  <sheets>
    <sheet name="Testová baterie s popisem" sheetId="6" r:id="rId1"/>
    <sheet name="Dorostenci - U18" sheetId="3" r:id="rId2"/>
    <sheet name="Dorostenky - U18" sheetId="4" r:id="rId3"/>
    <sheet name="Hodnotící škály - U18 Chlapci" sheetId="7" r:id="rId4"/>
    <sheet name="Hodnotící škály - U18 Dívk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4" l="1"/>
  <c r="G21" i="4"/>
  <c r="G19" i="4"/>
  <c r="G17" i="4"/>
  <c r="G15" i="4"/>
  <c r="G13" i="4"/>
  <c r="G11" i="4"/>
  <c r="G9" i="4"/>
  <c r="G7" i="4"/>
  <c r="G5" i="4"/>
  <c r="G3" i="4"/>
  <c r="G23" i="3"/>
  <c r="G21" i="3"/>
  <c r="G19" i="3"/>
  <c r="G17" i="3"/>
  <c r="G15" i="3"/>
  <c r="G13" i="3"/>
  <c r="G11" i="3"/>
  <c r="G9" i="3"/>
  <c r="G7" i="3"/>
  <c r="G5" i="3"/>
  <c r="G3" i="3"/>
  <c r="H3" i="4" l="1"/>
  <c r="O23" i="3" l="1"/>
  <c r="O17" i="3"/>
  <c r="N23" i="3"/>
  <c r="M23" i="3"/>
  <c r="L23" i="3"/>
  <c r="K23" i="3"/>
  <c r="J23" i="3"/>
  <c r="I23" i="3"/>
  <c r="H23" i="3"/>
  <c r="N21" i="3"/>
  <c r="M21" i="3"/>
  <c r="L21" i="3"/>
  <c r="K21" i="3"/>
  <c r="J21" i="3"/>
  <c r="I21" i="3"/>
  <c r="H21" i="3"/>
  <c r="O21" i="3" s="1"/>
  <c r="N19" i="3"/>
  <c r="M19" i="3"/>
  <c r="L19" i="3"/>
  <c r="K19" i="3"/>
  <c r="J19" i="3"/>
  <c r="I19" i="3"/>
  <c r="H19" i="3"/>
  <c r="O19" i="3" s="1"/>
  <c r="N17" i="3"/>
  <c r="M17" i="3"/>
  <c r="L17" i="3"/>
  <c r="K17" i="3"/>
  <c r="J17" i="3"/>
  <c r="I17" i="3"/>
  <c r="H17" i="3"/>
  <c r="N15" i="3"/>
  <c r="M15" i="3"/>
  <c r="L15" i="3"/>
  <c r="K15" i="3"/>
  <c r="O15" i="3" s="1"/>
  <c r="J15" i="3"/>
  <c r="I15" i="3"/>
  <c r="H15" i="3"/>
  <c r="N13" i="3"/>
  <c r="M13" i="3"/>
  <c r="L13" i="3"/>
  <c r="K13" i="3"/>
  <c r="J13" i="3"/>
  <c r="I13" i="3"/>
  <c r="H13" i="3"/>
  <c r="O13" i="3" s="1"/>
  <c r="N11" i="3"/>
  <c r="M11" i="3"/>
  <c r="L11" i="3"/>
  <c r="K11" i="3"/>
  <c r="J11" i="3"/>
  <c r="I11" i="3"/>
  <c r="H11" i="3"/>
  <c r="O11" i="3" s="1"/>
  <c r="N9" i="3"/>
  <c r="M9" i="3"/>
  <c r="L9" i="3"/>
  <c r="K9" i="3"/>
  <c r="J9" i="3"/>
  <c r="I9" i="3"/>
  <c r="H9" i="3"/>
  <c r="O9" i="3" s="1"/>
  <c r="N7" i="3"/>
  <c r="M7" i="3"/>
  <c r="L7" i="3"/>
  <c r="K7" i="3"/>
  <c r="O7" i="3" s="1"/>
  <c r="J7" i="3"/>
  <c r="I7" i="3"/>
  <c r="H7" i="3"/>
  <c r="N5" i="3"/>
  <c r="M5" i="3"/>
  <c r="L5" i="3"/>
  <c r="K5" i="3"/>
  <c r="J5" i="3"/>
  <c r="I5" i="3"/>
  <c r="H5" i="3"/>
  <c r="H3" i="3"/>
  <c r="I3" i="3"/>
  <c r="J3" i="3"/>
  <c r="K3" i="3"/>
  <c r="M3" i="3"/>
  <c r="L3" i="3"/>
  <c r="N3" i="4"/>
  <c r="N3" i="3"/>
  <c r="O3" i="3" l="1"/>
  <c r="O5" i="3"/>
  <c r="N23" i="4"/>
  <c r="N21" i="4"/>
  <c r="N19" i="4"/>
  <c r="N17" i="4"/>
  <c r="N15" i="4"/>
  <c r="N13" i="4"/>
  <c r="N11" i="4"/>
  <c r="N9" i="4"/>
  <c r="N7" i="4"/>
  <c r="N5" i="4"/>
  <c r="M23" i="4" l="1"/>
  <c r="L23" i="4"/>
  <c r="K23" i="4"/>
  <c r="J23" i="4"/>
  <c r="I23" i="4"/>
  <c r="H23" i="4"/>
  <c r="M21" i="4"/>
  <c r="L21" i="4"/>
  <c r="K21" i="4"/>
  <c r="J21" i="4"/>
  <c r="I21" i="4"/>
  <c r="H21" i="4"/>
  <c r="O21" i="4" s="1"/>
  <c r="M19" i="4"/>
  <c r="L19" i="4"/>
  <c r="K19" i="4"/>
  <c r="J19" i="4"/>
  <c r="I19" i="4"/>
  <c r="H19" i="4"/>
  <c r="M17" i="4"/>
  <c r="L17" i="4"/>
  <c r="K17" i="4"/>
  <c r="J17" i="4"/>
  <c r="I17" i="4"/>
  <c r="H17" i="4"/>
  <c r="O17" i="4" s="1"/>
  <c r="M15" i="4"/>
  <c r="L15" i="4"/>
  <c r="K15" i="4"/>
  <c r="J15" i="4"/>
  <c r="I15" i="4"/>
  <c r="H15" i="4"/>
  <c r="M13" i="4"/>
  <c r="L13" i="4"/>
  <c r="K13" i="4"/>
  <c r="J13" i="4"/>
  <c r="I13" i="4"/>
  <c r="H13" i="4"/>
  <c r="O13" i="4" s="1"/>
  <c r="M11" i="4"/>
  <c r="L11" i="4"/>
  <c r="K11" i="4"/>
  <c r="J11" i="4"/>
  <c r="I11" i="4"/>
  <c r="H11" i="4"/>
  <c r="M9" i="4"/>
  <c r="L9" i="4"/>
  <c r="K9" i="4"/>
  <c r="J9" i="4"/>
  <c r="I9" i="4"/>
  <c r="H9" i="4"/>
  <c r="O9" i="4" s="1"/>
  <c r="M7" i="4"/>
  <c r="L7" i="4"/>
  <c r="K7" i="4"/>
  <c r="J7" i="4"/>
  <c r="I7" i="4"/>
  <c r="H7" i="4"/>
  <c r="M5" i="4"/>
  <c r="L5" i="4"/>
  <c r="K5" i="4"/>
  <c r="J5" i="4"/>
  <c r="I5" i="4"/>
  <c r="H5" i="4"/>
  <c r="O5" i="4" s="1"/>
  <c r="M3" i="4"/>
  <c r="L3" i="4"/>
  <c r="K3" i="4"/>
  <c r="J3" i="4"/>
  <c r="I3" i="4"/>
  <c r="O7" i="4" l="1"/>
  <c r="O11" i="4"/>
  <c r="O15" i="4"/>
  <c r="O19" i="4"/>
  <c r="O23" i="4"/>
  <c r="O3" i="4"/>
</calcChain>
</file>

<file path=xl/sharedStrings.xml><?xml version="1.0" encoding="utf-8"?>
<sst xmlns="http://schemas.openxmlformats.org/spreadsheetml/2006/main" count="312" uniqueCount="87">
  <si>
    <t>KG</t>
  </si>
  <si>
    <t>Jméno</t>
  </si>
  <si>
    <t>Průměr</t>
  </si>
  <si>
    <t>Příjmení</t>
  </si>
  <si>
    <t>BP</t>
  </si>
  <si>
    <t>rok nar.</t>
  </si>
  <si>
    <t>Vznosy</t>
  </si>
  <si>
    <t>Šplh</t>
  </si>
  <si>
    <t>Výskoky</t>
  </si>
  <si>
    <t>1500 (m)</t>
  </si>
  <si>
    <t>5 x 10  (s)</t>
  </si>
  <si>
    <t>Shyby</t>
  </si>
  <si>
    <t>Hm.  kat.</t>
  </si>
  <si>
    <t>1000 (m)</t>
  </si>
  <si>
    <t>1. Člunkový běh 5 x 10 m</t>
  </si>
  <si>
    <t>2. Běh na  1000 m</t>
  </si>
  <si>
    <t>1.</t>
  </si>
  <si>
    <t>2.</t>
  </si>
  <si>
    <t>3.</t>
  </si>
  <si>
    <t>4.</t>
  </si>
  <si>
    <t>40 kg</t>
  </si>
  <si>
    <t>44 kg</t>
  </si>
  <si>
    <t>48 kg</t>
  </si>
  <si>
    <t>52 kg</t>
  </si>
  <si>
    <t>57 kg</t>
  </si>
  <si>
    <t>63 kg</t>
  </si>
  <si>
    <t>70 kg</t>
  </si>
  <si>
    <t>nad 70 kg</t>
  </si>
  <si>
    <t>3. Výskoky na přek. (3+1) - 30s.</t>
  </si>
  <si>
    <t>4. Opakované shyby</t>
  </si>
  <si>
    <t>6. Benč press s 60% vl. hmotnosti</t>
  </si>
  <si>
    <t>7. Vznosy na ribstolech</t>
  </si>
  <si>
    <t>Člunkový běh  5 x 10 m</t>
  </si>
  <si>
    <t>5x10</t>
  </si>
  <si>
    <t>Běh na 1500 m</t>
  </si>
  <si>
    <t>OpV.</t>
  </si>
  <si>
    <t>počet</t>
  </si>
  <si>
    <t>Opakované shyby</t>
  </si>
  <si>
    <t>Shyb</t>
  </si>
  <si>
    <t>Vznosy na ribstolech</t>
  </si>
  <si>
    <t>Vzn.</t>
  </si>
  <si>
    <t>Běh na 1000 m</t>
  </si>
  <si>
    <t>2. Běh na  1500 m</t>
  </si>
  <si>
    <t>50 kg</t>
  </si>
  <si>
    <t xml:space="preserve"> 5:45</t>
  </si>
  <si>
    <t xml:space="preserve"> 6:25</t>
  </si>
  <si>
    <t>55 kg</t>
  </si>
  <si>
    <t>60 kg</t>
  </si>
  <si>
    <t>66 kg</t>
  </si>
  <si>
    <t>73 kg</t>
  </si>
  <si>
    <t>81 kg</t>
  </si>
  <si>
    <t>90 kg</t>
  </si>
  <si>
    <t xml:space="preserve"> 5:55</t>
  </si>
  <si>
    <t>nad 90 kg</t>
  </si>
  <si>
    <t>3. Výskoky na přek. (4+1) - 30s.</t>
  </si>
  <si>
    <t>8. Australan s 60% vl. hmotnosti</t>
  </si>
  <si>
    <t>Australan</t>
  </si>
  <si>
    <t>zkratka</t>
  </si>
  <si>
    <t>formát zápisu</t>
  </si>
  <si>
    <t xml:space="preserve">platné provedení </t>
  </si>
  <si>
    <t>čas (s)</t>
  </si>
  <si>
    <t>dotyk rukou za čárou</t>
  </si>
  <si>
    <t>čas (min,s)</t>
  </si>
  <si>
    <t>Op.V.</t>
  </si>
  <si>
    <t>oběma nohama na překážku</t>
  </si>
  <si>
    <t xml:space="preserve">počet </t>
  </si>
  <si>
    <t>přesnost na půl lana (dotyk)</t>
  </si>
  <si>
    <t>Austr.</t>
  </si>
  <si>
    <t>V případě, že se testovaný disciplíny nezůčastnil - zapište 0</t>
  </si>
  <si>
    <t>V případě, že výkon testovaného v disciplíně je 0 - zapište 0,1</t>
  </si>
  <si>
    <t>Výskoky na překážku za 30 s. (4+1) - 86 cm</t>
  </si>
  <si>
    <t>Výskoky na překážku za 30 s. (3+1) - 64 cm</t>
  </si>
  <si>
    <t>z natažených paží bradou nad žerď, bez komíhání nohama</t>
  </si>
  <si>
    <t>nohama dotyk žerďě nad hlavou</t>
  </si>
  <si>
    <t xml:space="preserve">nepřetržité opakování, bez pauzy </t>
  </si>
  <si>
    <t>6. Benč press s 50% vl. hmotnosti</t>
  </si>
  <si>
    <t>8. Australan s 50% vl. hmotnosti</t>
  </si>
  <si>
    <t>5. Šplh na laně - 5m</t>
  </si>
  <si>
    <r>
      <t xml:space="preserve">Australan (přítah pažemi v leže) - s </t>
    </r>
    <r>
      <rPr>
        <b/>
        <sz val="12"/>
        <rFont val="Arial CE"/>
        <charset val="238"/>
      </rPr>
      <t>50%</t>
    </r>
    <r>
      <rPr>
        <sz val="12"/>
        <rFont val="Arial CE"/>
        <charset val="238"/>
      </rPr>
      <t xml:space="preserve"> vl. hmot.</t>
    </r>
  </si>
  <si>
    <r>
      <t xml:space="preserve">Benč press - opakování s </t>
    </r>
    <r>
      <rPr>
        <b/>
        <sz val="12"/>
        <rFont val="Arial CE"/>
        <charset val="238"/>
      </rPr>
      <t>50%</t>
    </r>
    <r>
      <rPr>
        <sz val="12"/>
        <rFont val="Arial CE"/>
        <charset val="238"/>
      </rPr>
      <t xml:space="preserve"> vlastní hmotnosti</t>
    </r>
  </si>
  <si>
    <r>
      <t xml:space="preserve">Australan (přítah pažemi v leže) - s </t>
    </r>
    <r>
      <rPr>
        <b/>
        <sz val="12"/>
        <rFont val="Arial CE"/>
        <charset val="238"/>
      </rPr>
      <t>60%</t>
    </r>
    <r>
      <rPr>
        <sz val="12"/>
        <rFont val="Arial CE"/>
        <charset val="238"/>
      </rPr>
      <t xml:space="preserve"> vl. hmot.</t>
    </r>
  </si>
  <si>
    <r>
      <t>Benč press - opakování s</t>
    </r>
    <r>
      <rPr>
        <b/>
        <sz val="12"/>
        <rFont val="Arial CE"/>
        <charset val="238"/>
      </rPr>
      <t xml:space="preserve"> 60%</t>
    </r>
    <r>
      <rPr>
        <sz val="12"/>
        <rFont val="Arial CE"/>
        <charset val="238"/>
      </rPr>
      <t xml:space="preserve"> vlastní hmotnosti</t>
    </r>
  </si>
  <si>
    <t>Šplh na laně bez přírazu za 1 min. - 5m</t>
  </si>
  <si>
    <t>Šplh na laně za 1 min. - 5m</t>
  </si>
  <si>
    <t>Dorostenci  U18</t>
  </si>
  <si>
    <t>Dorostenky  U18</t>
  </si>
  <si>
    <t>U18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</si>
</sst>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charset val="238"/>
    </font>
    <font>
      <sz val="8"/>
      <name val="Arial"/>
      <family val="2"/>
      <charset val="238"/>
    </font>
    <font>
      <sz val="13"/>
      <name val="Times New Roman"/>
      <family val="1"/>
      <charset val="238"/>
    </font>
    <font>
      <sz val="10"/>
      <name val="Arial"/>
      <family val="2"/>
      <charset val="238"/>
    </font>
    <font>
      <b/>
      <sz val="13"/>
      <name val="Times New Roman"/>
      <family val="1"/>
      <charset val="238"/>
    </font>
    <font>
      <b/>
      <sz val="10"/>
      <name val="Arial"/>
      <family val="2"/>
      <charset val="238"/>
    </font>
    <font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b/>
      <sz val="15"/>
      <name val="Times New Roman"/>
      <family val="1"/>
      <charset val="238"/>
    </font>
    <font>
      <b/>
      <sz val="15"/>
      <name val="Arial"/>
      <family val="2"/>
      <charset val="238"/>
    </font>
    <font>
      <sz val="14"/>
      <name val="Times New Roman CE"/>
      <family val="1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8"/>
      <color rgb="FFFF0000"/>
      <name val="Arial CE"/>
      <charset val="238"/>
    </font>
    <font>
      <b/>
      <sz val="18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29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0" xfId="0" applyFont="1" applyBorder="1" applyAlignment="1">
      <alignment horizontal="left"/>
    </xf>
    <xf numFmtId="164" fontId="6" fillId="0" borderId="25" xfId="0" applyNumberFormat="1" applyFont="1" applyBorder="1" applyAlignment="1">
      <alignment horizontal="center" vertical="center" wrapText="1"/>
    </xf>
    <xf numFmtId="20" fontId="11" fillId="0" borderId="25" xfId="0" applyNumberFormat="1" applyFont="1" applyBorder="1" applyAlignment="1">
      <alignment horizontal="center"/>
    </xf>
    <xf numFmtId="20" fontId="6" fillId="0" borderId="3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25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6" fillId="0" borderId="29" xfId="0" applyFont="1" applyBorder="1"/>
    <xf numFmtId="0" fontId="6" fillId="0" borderId="30" xfId="0" applyFont="1" applyBorder="1"/>
    <xf numFmtId="20" fontId="6" fillId="0" borderId="25" xfId="0" applyNumberFormat="1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0" fontId="6" fillId="0" borderId="3" xfId="0" applyFont="1" applyBorder="1"/>
    <xf numFmtId="20" fontId="6" fillId="0" borderId="4" xfId="0" applyNumberFormat="1" applyFont="1" applyBorder="1" applyAlignment="1">
      <alignment horizontal="center"/>
    </xf>
    <xf numFmtId="20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20" fontId="11" fillId="0" borderId="3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20" fontId="11" fillId="0" borderId="4" xfId="0" applyNumberFormat="1" applyFont="1" applyBorder="1" applyAlignment="1">
      <alignment horizontal="center"/>
    </xf>
    <xf numFmtId="164" fontId="6" fillId="0" borderId="31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25" xfId="0" applyFont="1" applyBorder="1"/>
    <xf numFmtId="0" fontId="13" fillId="0" borderId="33" xfId="0" applyFont="1" applyBorder="1"/>
    <xf numFmtId="0" fontId="13" fillId="0" borderId="33" xfId="0" applyFont="1" applyBorder="1" applyAlignment="1">
      <alignment horizontal="left"/>
    </xf>
    <xf numFmtId="0" fontId="13" fillId="0" borderId="34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32" xfId="0" applyFont="1" applyBorder="1"/>
    <xf numFmtId="0" fontId="14" fillId="0" borderId="32" xfId="0" applyFont="1" applyBorder="1"/>
    <xf numFmtId="0" fontId="13" fillId="0" borderId="32" xfId="0" applyFont="1" applyBorder="1" applyAlignment="1">
      <alignment horizontal="left"/>
    </xf>
    <xf numFmtId="0" fontId="13" fillId="0" borderId="25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33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25" xfId="0" applyFont="1" applyBorder="1" applyAlignment="1">
      <alignment horizontal="left" vertical="center"/>
    </xf>
    <xf numFmtId="0" fontId="13" fillId="0" borderId="34" xfId="0" applyFont="1" applyBorder="1" applyAlignment="1">
      <alignment vertical="center"/>
    </xf>
    <xf numFmtId="0" fontId="15" fillId="0" borderId="0" xfId="0" applyFont="1"/>
    <xf numFmtId="0" fontId="6" fillId="0" borderId="0" xfId="0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horizontal="center" vertical="center" textRotation="45"/>
      <protection locked="0"/>
    </xf>
    <xf numFmtId="0" fontId="7" fillId="3" borderId="15" xfId="0" applyFont="1" applyFill="1" applyBorder="1" applyProtection="1">
      <protection locked="0"/>
    </xf>
    <xf numFmtId="0" fontId="6" fillId="3" borderId="15" xfId="0" applyFont="1" applyFill="1" applyBorder="1" applyAlignment="1" applyProtection="1">
      <alignment horizontal="center"/>
      <protection locked="0"/>
    </xf>
    <xf numFmtId="164" fontId="6" fillId="3" borderId="15" xfId="0" applyNumberFormat="1" applyFont="1" applyFill="1" applyBorder="1" applyAlignment="1" applyProtection="1">
      <alignment horizontal="center"/>
      <protection locked="0"/>
    </xf>
    <xf numFmtId="0" fontId="6" fillId="3" borderId="16" xfId="0" applyFont="1" applyFill="1" applyBorder="1" applyAlignment="1" applyProtection="1">
      <alignment horizontal="center"/>
      <protection locked="0"/>
    </xf>
    <xf numFmtId="164" fontId="9" fillId="0" borderId="17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164" fontId="9" fillId="0" borderId="2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textRotation="45"/>
    </xf>
    <xf numFmtId="0" fontId="8" fillId="0" borderId="9" xfId="0" applyFont="1" applyBorder="1" applyAlignment="1">
      <alignment horizontal="center" vertical="center" textRotation="45"/>
    </xf>
    <xf numFmtId="0" fontId="8" fillId="4" borderId="9" xfId="0" applyFont="1" applyFill="1" applyBorder="1" applyAlignment="1">
      <alignment horizontal="center" vertical="center" textRotation="45" wrapText="1"/>
    </xf>
    <xf numFmtId="0" fontId="8" fillId="0" borderId="11" xfId="0" applyFont="1" applyBorder="1" applyAlignment="1">
      <alignment horizontal="center" vertical="center" textRotation="45"/>
    </xf>
    <xf numFmtId="164" fontId="9" fillId="5" borderId="12" xfId="0" applyNumberFormat="1" applyFont="1" applyFill="1" applyBorder="1" applyAlignment="1">
      <alignment horizontal="center" vertical="center" textRotation="45"/>
    </xf>
    <xf numFmtId="164" fontId="9" fillId="0" borderId="25" xfId="0" applyNumberFormat="1" applyFont="1" applyBorder="1" applyAlignment="1">
      <alignment horizontal="center"/>
    </xf>
    <xf numFmtId="0" fontId="16" fillId="0" borderId="0" xfId="0" applyFont="1" applyAlignment="1">
      <alignment vertical="center" textRotation="90"/>
    </xf>
    <xf numFmtId="0" fontId="6" fillId="0" borderId="14" xfId="0" applyFont="1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8" xfId="0" applyFont="1" applyBorder="1" applyAlignment="1">
      <alignment horizontal="left"/>
    </xf>
  </cellXfs>
  <cellStyles count="1">
    <cellStyle name="Normální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22"/>
  <sheetViews>
    <sheetView tabSelected="1" workbookViewId="0">
      <selection activeCell="B12" sqref="B12"/>
    </sheetView>
  </sheetViews>
  <sheetFormatPr defaultRowHeight="18" x14ac:dyDescent="0.25"/>
  <cols>
    <col min="1" max="1" width="5" style="15" customWidth="1"/>
    <col min="2" max="2" width="49" style="15" customWidth="1"/>
    <col min="3" max="3" width="10.7109375" style="15" customWidth="1"/>
    <col min="4" max="4" width="14.42578125" style="15" customWidth="1"/>
    <col min="5" max="5" width="13.85546875" style="38" customWidth="1"/>
    <col min="6" max="6" width="43.140625" style="16" customWidth="1"/>
    <col min="7" max="16384" width="9.140625" style="15"/>
  </cols>
  <sheetData>
    <row r="1" spans="1:6" s="43" customFormat="1" ht="15.75" x14ac:dyDescent="0.25">
      <c r="A1" s="45"/>
      <c r="B1" s="46" t="s">
        <v>84</v>
      </c>
      <c r="C1" s="34" t="s">
        <v>57</v>
      </c>
      <c r="D1" s="34"/>
      <c r="E1" s="35" t="s">
        <v>58</v>
      </c>
      <c r="F1" s="35" t="s">
        <v>59</v>
      </c>
    </row>
    <row r="2" spans="1:6" x14ac:dyDescent="0.25">
      <c r="A2" s="39">
        <v>1</v>
      </c>
      <c r="B2" s="40" t="s">
        <v>32</v>
      </c>
      <c r="C2" s="41" t="s">
        <v>33</v>
      </c>
      <c r="D2" s="39" t="s">
        <v>60</v>
      </c>
      <c r="E2" s="36">
        <v>13.17</v>
      </c>
      <c r="F2" s="37" t="s">
        <v>61</v>
      </c>
    </row>
    <row r="3" spans="1:6" x14ac:dyDescent="0.25">
      <c r="A3" s="39">
        <v>2</v>
      </c>
      <c r="B3" s="40" t="s">
        <v>34</v>
      </c>
      <c r="C3" s="41">
        <v>1500</v>
      </c>
      <c r="D3" s="39" t="s">
        <v>62</v>
      </c>
      <c r="E3" s="36">
        <v>5.34</v>
      </c>
      <c r="F3" s="37"/>
    </row>
    <row r="4" spans="1:6" x14ac:dyDescent="0.25">
      <c r="A4" s="39">
        <v>3</v>
      </c>
      <c r="B4" s="40" t="s">
        <v>70</v>
      </c>
      <c r="C4" s="41" t="s">
        <v>63</v>
      </c>
      <c r="D4" s="39" t="s">
        <v>36</v>
      </c>
      <c r="E4" s="36">
        <v>21</v>
      </c>
      <c r="F4" s="37" t="s">
        <v>64</v>
      </c>
    </row>
    <row r="5" spans="1:6" x14ac:dyDescent="0.25">
      <c r="A5" s="39">
        <v>4</v>
      </c>
      <c r="B5" s="40" t="s">
        <v>82</v>
      </c>
      <c r="C5" s="41" t="s">
        <v>7</v>
      </c>
      <c r="D5" s="39" t="s">
        <v>65</v>
      </c>
      <c r="E5" s="36">
        <v>3.5</v>
      </c>
      <c r="F5" s="37" t="s">
        <v>66</v>
      </c>
    </row>
    <row r="6" spans="1:6" s="53" customFormat="1" ht="30" x14ac:dyDescent="0.2">
      <c r="A6" s="48">
        <v>5</v>
      </c>
      <c r="B6" s="49" t="s">
        <v>37</v>
      </c>
      <c r="C6" s="50" t="s">
        <v>38</v>
      </c>
      <c r="D6" s="48" t="s">
        <v>36</v>
      </c>
      <c r="E6" s="51">
        <v>17</v>
      </c>
      <c r="F6" s="52" t="s">
        <v>72</v>
      </c>
    </row>
    <row r="7" spans="1:6" x14ac:dyDescent="0.25">
      <c r="A7" s="39">
        <v>6</v>
      </c>
      <c r="B7" s="40" t="s">
        <v>81</v>
      </c>
      <c r="C7" s="41" t="s">
        <v>4</v>
      </c>
      <c r="D7" s="39" t="s">
        <v>36</v>
      </c>
      <c r="E7" s="36">
        <v>36</v>
      </c>
      <c r="F7" s="37" t="s">
        <v>74</v>
      </c>
    </row>
    <row r="8" spans="1:6" x14ac:dyDescent="0.25">
      <c r="A8" s="39">
        <v>7</v>
      </c>
      <c r="B8" s="40" t="s">
        <v>39</v>
      </c>
      <c r="C8" s="41" t="s">
        <v>40</v>
      </c>
      <c r="D8" s="39" t="s">
        <v>36</v>
      </c>
      <c r="E8" s="36">
        <v>12</v>
      </c>
      <c r="F8" s="37" t="s">
        <v>73</v>
      </c>
    </row>
    <row r="9" spans="1:6" x14ac:dyDescent="0.25">
      <c r="A9" s="39">
        <v>8</v>
      </c>
      <c r="B9" s="40" t="s">
        <v>80</v>
      </c>
      <c r="C9" s="37" t="s">
        <v>67</v>
      </c>
      <c r="D9" s="39" t="s">
        <v>36</v>
      </c>
      <c r="E9" s="36">
        <v>36</v>
      </c>
      <c r="F9" s="37" t="s">
        <v>74</v>
      </c>
    </row>
    <row r="10" spans="1:6" ht="12.75" customHeight="1" x14ac:dyDescent="0.25">
      <c r="A10" s="43"/>
      <c r="B10" s="43"/>
      <c r="C10" s="44"/>
      <c r="D10" s="43"/>
      <c r="E10" s="35"/>
      <c r="F10" s="44"/>
    </row>
    <row r="11" spans="1:6" x14ac:dyDescent="0.25">
      <c r="A11" s="45"/>
      <c r="B11" s="46" t="s">
        <v>85</v>
      </c>
      <c r="C11" s="47"/>
      <c r="D11" s="45"/>
      <c r="E11" s="35" t="s">
        <v>58</v>
      </c>
      <c r="F11" s="35" t="s">
        <v>59</v>
      </c>
    </row>
    <row r="12" spans="1:6" x14ac:dyDescent="0.25">
      <c r="A12" s="39">
        <v>1</v>
      </c>
      <c r="B12" s="40" t="s">
        <v>32</v>
      </c>
      <c r="C12" s="37" t="s">
        <v>33</v>
      </c>
      <c r="D12" s="39" t="s">
        <v>60</v>
      </c>
      <c r="E12" s="36">
        <v>13.17</v>
      </c>
      <c r="F12" s="37" t="s">
        <v>61</v>
      </c>
    </row>
    <row r="13" spans="1:6" x14ac:dyDescent="0.25">
      <c r="A13" s="39">
        <v>2</v>
      </c>
      <c r="B13" s="40" t="s">
        <v>41</v>
      </c>
      <c r="C13" s="37">
        <v>1000</v>
      </c>
      <c r="D13" s="39" t="s">
        <v>62</v>
      </c>
      <c r="E13" s="36">
        <v>5.34</v>
      </c>
      <c r="F13" s="37"/>
    </row>
    <row r="14" spans="1:6" x14ac:dyDescent="0.25">
      <c r="A14" s="39">
        <v>3</v>
      </c>
      <c r="B14" s="40" t="s">
        <v>71</v>
      </c>
      <c r="C14" s="37" t="s">
        <v>35</v>
      </c>
      <c r="D14" s="42" t="s">
        <v>36</v>
      </c>
      <c r="E14" s="36">
        <v>21</v>
      </c>
      <c r="F14" s="37" t="s">
        <v>64</v>
      </c>
    </row>
    <row r="15" spans="1:6" x14ac:dyDescent="0.25">
      <c r="A15" s="39">
        <v>4</v>
      </c>
      <c r="B15" s="40" t="s">
        <v>83</v>
      </c>
      <c r="C15" s="37" t="s">
        <v>7</v>
      </c>
      <c r="D15" s="42" t="s">
        <v>36</v>
      </c>
      <c r="E15" s="36">
        <v>3.5</v>
      </c>
      <c r="F15" s="37" t="s">
        <v>66</v>
      </c>
    </row>
    <row r="16" spans="1:6" s="53" customFormat="1" ht="30" x14ac:dyDescent="0.2">
      <c r="A16" s="48">
        <v>5</v>
      </c>
      <c r="B16" s="49" t="s">
        <v>37</v>
      </c>
      <c r="C16" s="54" t="s">
        <v>38</v>
      </c>
      <c r="D16" s="55" t="s">
        <v>36</v>
      </c>
      <c r="E16" s="51">
        <v>17</v>
      </c>
      <c r="F16" s="52" t="s">
        <v>72</v>
      </c>
    </row>
    <row r="17" spans="1:6" x14ac:dyDescent="0.25">
      <c r="A17" s="39">
        <v>6</v>
      </c>
      <c r="B17" s="40" t="s">
        <v>79</v>
      </c>
      <c r="C17" s="41" t="s">
        <v>4</v>
      </c>
      <c r="D17" s="39" t="s">
        <v>36</v>
      </c>
      <c r="E17" s="36">
        <v>36</v>
      </c>
      <c r="F17" s="37" t="s">
        <v>74</v>
      </c>
    </row>
    <row r="18" spans="1:6" x14ac:dyDescent="0.25">
      <c r="A18" s="39">
        <v>7</v>
      </c>
      <c r="B18" s="40" t="s">
        <v>39</v>
      </c>
      <c r="C18" s="37" t="s">
        <v>40</v>
      </c>
      <c r="D18" s="42" t="s">
        <v>36</v>
      </c>
      <c r="E18" s="36">
        <v>12</v>
      </c>
      <c r="F18" s="37" t="s">
        <v>73</v>
      </c>
    </row>
    <row r="19" spans="1:6" x14ac:dyDescent="0.25">
      <c r="A19" s="39">
        <v>8</v>
      </c>
      <c r="B19" s="40" t="s">
        <v>78</v>
      </c>
      <c r="C19" s="37" t="s">
        <v>67</v>
      </c>
      <c r="D19" s="39" t="s">
        <v>36</v>
      </c>
      <c r="E19" s="36">
        <v>36</v>
      </c>
      <c r="F19" s="37" t="s">
        <v>74</v>
      </c>
    </row>
    <row r="21" spans="1:6" s="56" customFormat="1" ht="23.25" x14ac:dyDescent="0.35">
      <c r="A21" s="107" t="s">
        <v>68</v>
      </c>
      <c r="B21" s="107"/>
      <c r="C21" s="107"/>
      <c r="D21" s="107"/>
      <c r="E21" s="107"/>
      <c r="F21" s="107"/>
    </row>
    <row r="22" spans="1:6" s="56" customFormat="1" ht="26.25" customHeight="1" x14ac:dyDescent="0.35">
      <c r="A22" s="107" t="s">
        <v>69</v>
      </c>
      <c r="B22" s="107"/>
      <c r="C22" s="107"/>
      <c r="D22" s="107"/>
      <c r="E22" s="107"/>
      <c r="F22" s="107"/>
    </row>
  </sheetData>
  <sheetProtection algorithmName="SHA-512" hashValue="K5J9ecQTi9sNMCj5VQh5zGTnRWswHCLOc78Dc4S6aTd2SOG2u9CGpw+V1JHA5W6FiTMI+C4Dxi/xD3VzJV66Ig==" saltValue="IH/zMG73zDwsY1LS+2HwMg==" spinCount="100000" sheet="1" objects="1" scenarios="1"/>
  <mergeCells count="2">
    <mergeCell ref="A21:F21"/>
    <mergeCell ref="A22:F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P23"/>
  <sheetViews>
    <sheetView zoomScaleNormal="100" workbookViewId="0">
      <pane ySplit="1" topLeftCell="A2" activePane="bottomLeft" state="frozen"/>
      <selection pane="bottomLeft" activeCell="A2" sqref="A2:A3"/>
    </sheetView>
  </sheetViews>
  <sheetFormatPr defaultRowHeight="19.5" x14ac:dyDescent="0.3"/>
  <cols>
    <col min="1" max="1" width="6.5703125" style="74" customWidth="1"/>
    <col min="2" max="2" width="6.5703125" style="76" customWidth="1"/>
    <col min="3" max="3" width="14.140625" style="77" customWidth="1"/>
    <col min="4" max="4" width="9.7109375" style="78" customWidth="1"/>
    <col min="5" max="5" width="8" style="79" customWidth="1"/>
    <col min="6" max="6" width="6.28515625" style="79" customWidth="1"/>
    <col min="7" max="7" width="7.140625" style="79" customWidth="1"/>
    <col min="8" max="8" width="10.5703125" style="79" customWidth="1"/>
    <col min="9" max="11" width="7.42578125" style="79" customWidth="1"/>
    <col min="12" max="12" width="8.5703125" style="79" customWidth="1"/>
    <col min="13" max="13" width="7.42578125" style="79" customWidth="1"/>
    <col min="14" max="14" width="8.85546875" style="79" customWidth="1"/>
    <col min="15" max="15" width="11.5703125" style="80" customWidth="1"/>
    <col min="16" max="16" width="8.42578125" style="73" customWidth="1"/>
    <col min="17" max="16384" width="9.140625" style="74"/>
  </cols>
  <sheetData>
    <row r="1" spans="1:16" s="57" customFormat="1" ht="56.25" customHeight="1" thickBot="1" x14ac:dyDescent="0.25">
      <c r="A1" s="57" t="s">
        <v>86</v>
      </c>
      <c r="B1" s="81" t="s">
        <v>12</v>
      </c>
      <c r="C1" s="82" t="s">
        <v>3</v>
      </c>
      <c r="D1" s="82" t="s">
        <v>1</v>
      </c>
      <c r="E1" s="83" t="s">
        <v>5</v>
      </c>
      <c r="F1" s="84" t="s">
        <v>0</v>
      </c>
      <c r="G1" s="85" t="s">
        <v>10</v>
      </c>
      <c r="H1" s="86" t="s">
        <v>9</v>
      </c>
      <c r="I1" s="87" t="s">
        <v>8</v>
      </c>
      <c r="J1" s="86" t="s">
        <v>7</v>
      </c>
      <c r="K1" s="85" t="s">
        <v>11</v>
      </c>
      <c r="L1" s="86" t="s">
        <v>4</v>
      </c>
      <c r="M1" s="85" t="s">
        <v>6</v>
      </c>
      <c r="N1" s="88" t="s">
        <v>56</v>
      </c>
      <c r="O1" s="89" t="s">
        <v>2</v>
      </c>
      <c r="P1" s="58"/>
    </row>
    <row r="2" spans="1:16" s="65" customFormat="1" x14ac:dyDescent="0.3">
      <c r="A2" s="113">
        <v>1</v>
      </c>
      <c r="B2" s="108"/>
      <c r="C2" s="59"/>
      <c r="D2" s="59"/>
      <c r="E2" s="60"/>
      <c r="F2" s="60"/>
      <c r="G2" s="61"/>
      <c r="H2" s="60"/>
      <c r="I2" s="60"/>
      <c r="J2" s="60"/>
      <c r="K2" s="60"/>
      <c r="L2" s="60"/>
      <c r="M2" s="60"/>
      <c r="N2" s="62"/>
      <c r="O2" s="63"/>
      <c r="P2" s="64"/>
    </row>
    <row r="3" spans="1:16" s="65" customFormat="1" ht="20.25" thickBot="1" x14ac:dyDescent="0.35">
      <c r="A3" s="114"/>
      <c r="B3" s="109"/>
      <c r="C3" s="110"/>
      <c r="D3" s="111"/>
      <c r="E3" s="111"/>
      <c r="F3" s="112"/>
      <c r="G3" s="26" t="str">
        <f>+IF(B2&lt;82,LOOKUP(G2,{0;0.1;11.01;11.61;12.31;13.11},{"N";1;2;3;4;5}),+IF(B2&lt;91,LOOKUP(G2,{0;0.1;11.61;12.31;13.11;13.91},{"N";1;2;3;4;5}),+IF(B2&gt;90,LOOKUP(G2,{0;0.1;12.31;12.91;13.61;14.01},{"N";1;2;3;4;5}))))</f>
        <v>N</v>
      </c>
      <c r="H3" s="26" t="str">
        <f>+IF(B2&lt;74,LOOKUP(H2,{0;0.1;5.26;5.46;6.01;6.26},{"N";1;2;3;4;5}),+IF(B2&lt;82,LOOKUP(H2,{0;0.1;5.36;5.51;6.21;6.36},{"N";1;2;3;4;5}),+IF(B2&lt;91,LOOKUP(H2,{0;0.1;5.56;6.06;6.26;6.46},{"N";1;2;3;4;5}),+IF(B2&gt;90,LOOKUP(H2,{0;0.1;6.11;6.41;7.11;7.41},{"N";1;2;3;4;5})))))</f>
        <v>N</v>
      </c>
      <c r="I3" s="26" t="str">
        <f>+IF(B2&lt;82,LOOKUP(I2,{0;0.1;21;24;27;30},{"N";5;4;3;2;1}),+IF(B2&lt;91,LOOKUP(I2,{0;0.1;18;21;24;27},{"N";5;4;3;2;1}),+IF(B2&gt;90,LOOKUP(I2,{0;0.1;17;20;23;25},{"N";5;4;3;2;1}))))</f>
        <v>N</v>
      </c>
      <c r="J3" s="26" t="str">
        <f>+IF(B2&lt;82,LOOKUP(J2,{0;0.1;2;3;3.5;4},{"N";5;4;3;2;1}),+IF(B2&lt;91,LOOKUP(J2,{0;0.1;1;2;2.5;3},{"N";5;4;3;2;1}),+IF(B2&gt;90,LOOKUP(J2,{0;0.1;0.5;1.5;2;2.5},{"N";5;4;3;2;1}))))</f>
        <v>N</v>
      </c>
      <c r="K3" s="26" t="str">
        <f>+IF(B2&lt;82,LOOKUP(K2,{0;0.1;9;12;16;20},{"N";5;4;3;2;1}),+IF(B2&lt;91,LOOKUP(K2,{0;0.1;5;8;10;15},{"N";5;4;3;2;1}),+IF(B2&gt;90,LOOKUP(K2,{0;0.3;4;5;8;10},{"N";5;4;3;2;1}))))</f>
        <v>N</v>
      </c>
      <c r="L3" s="26" t="b">
        <f>+IF(B2&gt;1,LOOKUP(L2,{0;0.1;20;28;35;40},{"N";5;4;3;2;1}))</f>
        <v>0</v>
      </c>
      <c r="M3" s="26" t="str">
        <f>+IF(B2&lt;74,LOOKUP(M2,{0;0.1;8;12;16;20},{"N";5;4;3;2;1}),+IF(B2&lt;82,LOOKUP(M2,{0;0.1;7;10;14;18},{"N";5;4;3;2;1}),+IF(B2&lt;91,LOOKUP(M2,{0;0.1;2;5;10;14},{"N";5;4;3;2;1}),+IF(B2&gt;90,LOOKUP(M2,{0;0.1;1;3;6;10},{"N";5;4;3;2;1})))))</f>
        <v>N</v>
      </c>
      <c r="N3" s="26" t="b">
        <f>+IF(B2&gt;1,LOOKUP(N2,{0;0.1;15;20;28;35},{"N";5;4;3;2;1}))</f>
        <v>0</v>
      </c>
      <c r="O3" s="90" t="e">
        <f>AVERAGEIF(G3:N3,"&lt;&gt;*(N)",G3:N3)</f>
        <v>#DIV/0!</v>
      </c>
      <c r="P3" s="66"/>
    </row>
    <row r="4" spans="1:16" s="65" customFormat="1" x14ac:dyDescent="0.3">
      <c r="A4" s="115">
        <v>2</v>
      </c>
      <c r="B4" s="117"/>
      <c r="C4" s="67"/>
      <c r="D4" s="67"/>
      <c r="E4" s="68"/>
      <c r="F4" s="68"/>
      <c r="G4" s="69"/>
      <c r="H4" s="68"/>
      <c r="I4" s="68"/>
      <c r="J4" s="68"/>
      <c r="K4" s="68"/>
      <c r="L4" s="68"/>
      <c r="M4" s="68"/>
      <c r="N4" s="70"/>
      <c r="O4" s="71"/>
      <c r="P4" s="66"/>
    </row>
    <row r="5" spans="1:16" s="65" customFormat="1" ht="20.25" thickBot="1" x14ac:dyDescent="0.35">
      <c r="A5" s="116"/>
      <c r="B5" s="117"/>
      <c r="C5" s="118"/>
      <c r="D5" s="119"/>
      <c r="E5" s="119"/>
      <c r="F5" s="120"/>
      <c r="G5" s="26" t="str">
        <f>+IF(B4&lt;82,LOOKUP(G4,{0;0.1;11.01;11.61;12.31;13.11},{"N";1;2;3;4;5}),+IF(B4&lt;91,LOOKUP(G4,{0;0.1;11.61;12.31;13.11;13.91},{"N";1;2;3;4;5}),+IF(B4&gt;90,LOOKUP(G4,{0;0.1;12.31;12.91;13.61;14.01},{"N";1;2;3;4;5}))))</f>
        <v>N</v>
      </c>
      <c r="H5" s="26" t="str">
        <f>+IF(B4&lt;74,LOOKUP(H4,{0;0.1;5.26;5.46;6.01;6.26},{"N";1;2;3;4;5}),+IF(B4&lt;82,LOOKUP(H4,{0;0.1;5.36;5.51;6.21;6.36},{"N";1;2;3;4;5}),+IF(B4&lt;91,LOOKUP(H4,{0;0.1;5.56;6.06;6.26;6.46},{"N";1;2;3;4;5}),+IF(B4&gt;90,LOOKUP(H4,{0;0.1;6.11;6.41;7.11;7.41},{"N";1;2;3;4;5})))))</f>
        <v>N</v>
      </c>
      <c r="I5" s="26" t="str">
        <f>+IF(B4&lt;82,LOOKUP(I4,{0;0.1;21;24;27;30},{"N";5;4;3;2;1}),+IF(B4&lt;91,LOOKUP(I4,{0;0.1;18;21;24;27},{"N";5;4;3;2;1}),+IF(B4&gt;90,LOOKUP(I4,{0;0.1;17;20;23;25},{"N";5;4;3;2;1}))))</f>
        <v>N</v>
      </c>
      <c r="J5" s="26" t="str">
        <f>+IF(B4&lt;82,LOOKUP(J4,{0;0.1;2;3;3.5;4},{"N";5;4;3;2;1}),+IF(B4&lt;91,LOOKUP(J4,{0;0.1;1;2;2.5;3},{"N";5;4;3;2;1}),+IF(B4&gt;90,LOOKUP(J4,{0;0.1;0.5;1.5;2;2.5},{"N";5;4;3;2;1}))))</f>
        <v>N</v>
      </c>
      <c r="K5" s="26" t="str">
        <f>+IF(B4&lt;82,LOOKUP(K4,{0;0.1;9;12;16;20},{"N";5;4;3;2;1}),+IF(B4&lt;91,LOOKUP(K4,{0;0.1;5;8;10;15},{"N";5;4;3;2;1}),+IF(B4&gt;90,LOOKUP(K4,{0;0.3;4;5;8;10},{"N";5;4;3;2;1}))))</f>
        <v>N</v>
      </c>
      <c r="L5" s="26" t="b">
        <f>+IF(B4&gt;1,LOOKUP(L4,{0;0.1;20;28;35;40},{"N";5;4;3;2;1}))</f>
        <v>0</v>
      </c>
      <c r="M5" s="26" t="str">
        <f>+IF(B4&lt;74,LOOKUP(M4,{0;0.1;8;12;16;20},{"N";5;4;3;2;1}),+IF(B4&lt;82,LOOKUP(M4,{0;0.1;7;10;14;18},{"N";5;4;3;2;1}),+IF(B4&lt;91,LOOKUP(M4,{0;0.1;2;5;10;14},{"N";5;4;3;2;1}),+IF(B4&gt;90,LOOKUP(M4,{0;0.1;1;3;6;10},{"N";5;4;3;2;1})))))</f>
        <v>N</v>
      </c>
      <c r="N5" s="26" t="b">
        <f>+IF(B4&gt;1,LOOKUP(N4,{0;0.1;15;20;28;35},{"N";5;4;3;2;1}))</f>
        <v>0</v>
      </c>
      <c r="O5" s="90" t="e">
        <f>AVERAGEIF(G5:N5,"&lt;&gt;*(N)",G5:N5)</f>
        <v>#DIV/0!</v>
      </c>
      <c r="P5" s="72"/>
    </row>
    <row r="6" spans="1:16" s="65" customFormat="1" x14ac:dyDescent="0.3">
      <c r="A6" s="113">
        <v>3</v>
      </c>
      <c r="B6" s="108"/>
      <c r="C6" s="59"/>
      <c r="D6" s="59"/>
      <c r="E6" s="60"/>
      <c r="F6" s="60"/>
      <c r="G6" s="60"/>
      <c r="H6" s="60"/>
      <c r="I6" s="60"/>
      <c r="J6" s="60"/>
      <c r="K6" s="60"/>
      <c r="L6" s="60"/>
      <c r="M6" s="60"/>
      <c r="N6" s="62"/>
      <c r="O6" s="63"/>
      <c r="P6" s="72"/>
    </row>
    <row r="7" spans="1:16" s="65" customFormat="1" ht="20.25" thickBot="1" x14ac:dyDescent="0.35">
      <c r="A7" s="114"/>
      <c r="B7" s="109"/>
      <c r="C7" s="110"/>
      <c r="D7" s="111"/>
      <c r="E7" s="111"/>
      <c r="F7" s="112"/>
      <c r="G7" s="26" t="str">
        <f>+IF(B6&lt;82,LOOKUP(G6,{0;0.1;11.01;11.61;12.31;13.11},{"N";1;2;3;4;5}),+IF(B6&lt;91,LOOKUP(G6,{0;0.1;11.61;12.31;13.11;13.91},{"N";1;2;3;4;5}),+IF(B6&gt;90,LOOKUP(G6,{0;0.1;12.31;12.91;13.61;14.01},{"N";1;2;3;4;5}))))</f>
        <v>N</v>
      </c>
      <c r="H7" s="26" t="str">
        <f>+IF(B6&lt;74,LOOKUP(H6,{0;0.1;5.26;5.46;6.01;6.26},{"N";1;2;3;4;5}),+IF(B6&lt;82,LOOKUP(H6,{0;0.1;5.36;5.51;6.21;6.36},{"N";1;2;3;4;5}),+IF(B6&lt;91,LOOKUP(H6,{0;0.1;5.56;6.06;6.26;6.46},{"N";1;2;3;4;5}),+IF(B6&gt;90,LOOKUP(H6,{0;0.1;6.11;6.41;7.11;7.41},{"N";1;2;3;4;5})))))</f>
        <v>N</v>
      </c>
      <c r="I7" s="26" t="str">
        <f>+IF(B6&lt;82,LOOKUP(I6,{0;0.1;21;24;27;30},{"N";5;4;3;2;1}),+IF(B6&lt;91,LOOKUP(I6,{0;0.1;18;21;24;27},{"N";5;4;3;2;1}),+IF(B6&gt;90,LOOKUP(I6,{0;0.1;17;20;23;25},{"N";5;4;3;2;1}))))</f>
        <v>N</v>
      </c>
      <c r="J7" s="26" t="str">
        <f>+IF(B6&lt;82,LOOKUP(J6,{0;0.1;2;3;3.5;4},{"N";5;4;3;2;1}),+IF(B6&lt;91,LOOKUP(J6,{0;0.1;1;2;2.5;3},{"N";5;4;3;2;1}),+IF(B6&gt;90,LOOKUP(J6,{0;0.1;0.5;1.5;2;2.5},{"N";5;4;3;2;1}))))</f>
        <v>N</v>
      </c>
      <c r="K7" s="26" t="str">
        <f>+IF(B6&lt;82,LOOKUP(K6,{0;0.1;9;12;16;20},{"N";5;4;3;2;1}),+IF(B6&lt;91,LOOKUP(K6,{0;0.1;5;8;10;15},{"N";5;4;3;2;1}),+IF(B6&gt;90,LOOKUP(K6,{0;0.3;4;5;8;10},{"N";5;4;3;2;1}))))</f>
        <v>N</v>
      </c>
      <c r="L7" s="26" t="b">
        <f>+IF(B6&gt;1,LOOKUP(L6,{0;0.1;20;28;35;40},{"N";5;4;3;2;1}))</f>
        <v>0</v>
      </c>
      <c r="M7" s="26" t="str">
        <f>+IF(B6&lt;74,LOOKUP(M6,{0;0.1;8;12;16;20},{"N";5;4;3;2;1}),+IF(B6&lt;82,LOOKUP(M6,{0;0.1;7;10;14;18},{"N";5;4;3;2;1}),+IF(B6&lt;91,LOOKUP(M6,{0;0.1;2;5;10;14},{"N";5;4;3;2;1}),+IF(B6&gt;90,LOOKUP(M6,{0;0.1;1;3;6;10},{"N";5;4;3;2;1})))))</f>
        <v>N</v>
      </c>
      <c r="N7" s="26" t="b">
        <f>+IF(B6&gt;1,LOOKUP(N6,{0;0.1;15;20;28;35},{"N";5;4;3;2;1}))</f>
        <v>0</v>
      </c>
      <c r="O7" s="90" t="e">
        <f>AVERAGEIF(G7:N7,"&lt;&gt;*(N)",G7:N7)</f>
        <v>#DIV/0!</v>
      </c>
      <c r="P7" s="72"/>
    </row>
    <row r="8" spans="1:16" s="65" customFormat="1" x14ac:dyDescent="0.3">
      <c r="A8" s="115">
        <v>4</v>
      </c>
      <c r="B8" s="117"/>
      <c r="C8" s="67"/>
      <c r="D8" s="67"/>
      <c r="E8" s="68"/>
      <c r="F8" s="68"/>
      <c r="G8" s="68"/>
      <c r="H8" s="68"/>
      <c r="I8" s="68"/>
      <c r="J8" s="68"/>
      <c r="K8" s="68"/>
      <c r="L8" s="68"/>
      <c r="M8" s="68"/>
      <c r="N8" s="70"/>
      <c r="O8" s="71"/>
      <c r="P8" s="72"/>
    </row>
    <row r="9" spans="1:16" ht="20.25" thickBot="1" x14ac:dyDescent="0.35">
      <c r="A9" s="116"/>
      <c r="B9" s="117"/>
      <c r="C9" s="118"/>
      <c r="D9" s="119"/>
      <c r="E9" s="119"/>
      <c r="F9" s="120"/>
      <c r="G9" s="26" t="str">
        <f>+IF(B8&lt;82,LOOKUP(G8,{0;0.1;11.01;11.61;12.31;13.11},{"N";1;2;3;4;5}),+IF(B8&lt;91,LOOKUP(G8,{0;0.1;11.61;12.31;13.11;13.91},{"N";1;2;3;4;5}),+IF(B8&gt;90,LOOKUP(G8,{0;0.1;12.31;12.91;13.61;14.01},{"N";1;2;3;4;5}))))</f>
        <v>N</v>
      </c>
      <c r="H9" s="26" t="str">
        <f>+IF(B8&lt;74,LOOKUP(H8,{0;0.1;5.26;5.46;6.01;6.26},{"N";1;2;3;4;5}),+IF(B8&lt;82,LOOKUP(H8,{0;0.1;5.36;5.51;6.21;6.36},{"N";1;2;3;4;5}),+IF(B8&lt;91,LOOKUP(H8,{0;0.1;5.56;6.06;6.26;6.46},{"N";1;2;3;4;5}),+IF(B8&gt;90,LOOKUP(H8,{0;0.1;6.11;6.41;7.11;7.41},{"N";1;2;3;4;5})))))</f>
        <v>N</v>
      </c>
      <c r="I9" s="26" t="str">
        <f>+IF(B8&lt;82,LOOKUP(I8,{0;0.1;21;24;27;30},{"N";5;4;3;2;1}),+IF(B8&lt;91,LOOKUP(I8,{0;0.1;18;21;24;27},{"N";5;4;3;2;1}),+IF(B8&gt;90,LOOKUP(I8,{0;0.1;17;20;23;25},{"N";5;4;3;2;1}))))</f>
        <v>N</v>
      </c>
      <c r="J9" s="26" t="str">
        <f>+IF(B8&lt;82,LOOKUP(J8,{0;0.1;2;3;3.5;4},{"N";5;4;3;2;1}),+IF(B8&lt;91,LOOKUP(J8,{0;0.1;1;2;2.5;3},{"N";5;4;3;2;1}),+IF(B8&gt;90,LOOKUP(J8,{0;0.1;0.5;1.5;2;2.5},{"N";5;4;3;2;1}))))</f>
        <v>N</v>
      </c>
      <c r="K9" s="26" t="str">
        <f>+IF(B8&lt;82,LOOKUP(K8,{0;0.1;9;12;16;20},{"N";5;4;3;2;1}),+IF(B8&lt;91,LOOKUP(K8,{0;0.1;5;8;10;15},{"N";5;4;3;2;1}),+IF(B8&gt;90,LOOKUP(K8,{0;0.3;4;5;8;10},{"N";5;4;3;2;1}))))</f>
        <v>N</v>
      </c>
      <c r="L9" s="26" t="b">
        <f>+IF(B8&gt;1,LOOKUP(L8,{0;0.1;20;28;35;40},{"N";5;4;3;2;1}))</f>
        <v>0</v>
      </c>
      <c r="M9" s="26" t="str">
        <f>+IF(B8&lt;74,LOOKUP(M8,{0;0.1;8;12;16;20},{"N";5;4;3;2;1}),+IF(B8&lt;82,LOOKUP(M8,{0;0.1;7;10;14;18},{"N";5;4;3;2;1}),+IF(B8&lt;91,LOOKUP(M8,{0;0.1;2;5;10;14},{"N";5;4;3;2;1}),+IF(B8&gt;90,LOOKUP(M8,{0;0.1;1;3;6;10},{"N";5;4;3;2;1})))))</f>
        <v>N</v>
      </c>
      <c r="N9" s="26" t="b">
        <f>+IF(B8&gt;1,LOOKUP(N8,{0;0.1;15;20;28;35},{"N";5;4;3;2;1}))</f>
        <v>0</v>
      </c>
      <c r="O9" s="90" t="e">
        <f>AVERAGEIF(G9:N9,"&lt;&gt;*(N)",G9:N9)</f>
        <v>#DIV/0!</v>
      </c>
    </row>
    <row r="10" spans="1:16" x14ac:dyDescent="0.3">
      <c r="A10" s="113">
        <v>5</v>
      </c>
      <c r="B10" s="108"/>
      <c r="C10" s="59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2"/>
      <c r="O10" s="63"/>
    </row>
    <row r="11" spans="1:16" ht="20.25" thickBot="1" x14ac:dyDescent="0.35">
      <c r="A11" s="114"/>
      <c r="B11" s="109"/>
      <c r="C11" s="110"/>
      <c r="D11" s="111"/>
      <c r="E11" s="111"/>
      <c r="F11" s="112"/>
      <c r="G11" s="26" t="str">
        <f>+IF(B10&lt;82,LOOKUP(G10,{0;0.1;11.01;11.61;12.31;13.11},{"N";1;2;3;4;5}),+IF(B10&lt;91,LOOKUP(G10,{0;0.1;11.61;12.31;13.11;13.91},{"N";1;2;3;4;5}),+IF(B10&gt;90,LOOKUP(G10,{0;0.1;12.31;12.91;13.61;14.01},{"N";1;2;3;4;5}))))</f>
        <v>N</v>
      </c>
      <c r="H11" s="26" t="str">
        <f>+IF(B10&lt;74,LOOKUP(H10,{0;0.1;5.26;5.46;6.01;6.26},{"N";1;2;3;4;5}),+IF(B10&lt;82,LOOKUP(H10,{0;0.1;5.36;5.51;6.21;6.36},{"N";1;2;3;4;5}),+IF(B10&lt;91,LOOKUP(H10,{0;0.1;5.56;6.06;6.26;6.46},{"N";1;2;3;4;5}),+IF(B10&gt;90,LOOKUP(H10,{0;0.1;6.11;6.41;7.11;7.41},{"N";1;2;3;4;5})))))</f>
        <v>N</v>
      </c>
      <c r="I11" s="26" t="str">
        <f>+IF(B10&lt;82,LOOKUP(I10,{0;0.1;21;24;27;30},{"N";5;4;3;2;1}),+IF(B10&lt;91,LOOKUP(I10,{0;0.1;18;21;24;27},{"N";5;4;3;2;1}),+IF(B10&gt;90,LOOKUP(I10,{0;0.1;17;20;23;25},{"N";5;4;3;2;1}))))</f>
        <v>N</v>
      </c>
      <c r="J11" s="26" t="str">
        <f>+IF(B10&lt;82,LOOKUP(J10,{0;0.1;2;3;3.5;4},{"N";5;4;3;2;1}),+IF(B10&lt;91,LOOKUP(J10,{0;0.1;1;2;2.5;3},{"N";5;4;3;2;1}),+IF(B10&gt;90,LOOKUP(J10,{0;0.1;0.5;1.5;2;2.5},{"N";5;4;3;2;1}))))</f>
        <v>N</v>
      </c>
      <c r="K11" s="26" t="str">
        <f>+IF(B10&lt;82,LOOKUP(K10,{0;0.1;9;12;16;20},{"N";5;4;3;2;1}),+IF(B10&lt;91,LOOKUP(K10,{0;0.1;5;8;10;15},{"N";5;4;3;2;1}),+IF(B10&gt;90,LOOKUP(K10,{0;0.3;4;5;8;10},{"N";5;4;3;2;1}))))</f>
        <v>N</v>
      </c>
      <c r="L11" s="26" t="b">
        <f>+IF(B10&gt;1,LOOKUP(L10,{0;0.1;20;28;35;40},{"N";5;4;3;2;1}))</f>
        <v>0</v>
      </c>
      <c r="M11" s="26" t="str">
        <f>+IF(B10&lt;74,LOOKUP(M10,{0;0.1;8;12;16;20},{"N";5;4;3;2;1}),+IF(B10&lt;82,LOOKUP(M10,{0;0.1;7;10;14;18},{"N";5;4;3;2;1}),+IF(B10&lt;91,LOOKUP(M10,{0;0.1;2;5;10;14},{"N";5;4;3;2;1}),+IF(B10&gt;90,LOOKUP(M10,{0;0.1;1;3;6;10},{"N";5;4;3;2;1})))))</f>
        <v>N</v>
      </c>
      <c r="N11" s="26" t="b">
        <f>+IF(B10&gt;1,LOOKUP(N10,{0;0.1;15;20;28;35},{"N";5;4;3;2;1}))</f>
        <v>0</v>
      </c>
      <c r="O11" s="90" t="e">
        <f>AVERAGEIF(G11:N11,"&lt;&gt;*(N)",G11:N11)</f>
        <v>#DIV/0!</v>
      </c>
    </row>
    <row r="12" spans="1:16" x14ac:dyDescent="0.3">
      <c r="A12" s="115">
        <v>6</v>
      </c>
      <c r="B12" s="117"/>
      <c r="C12" s="67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70"/>
      <c r="O12" s="71"/>
    </row>
    <row r="13" spans="1:16" ht="20.25" thickBot="1" x14ac:dyDescent="0.35">
      <c r="A13" s="116"/>
      <c r="B13" s="117"/>
      <c r="C13" s="118"/>
      <c r="D13" s="119"/>
      <c r="E13" s="119"/>
      <c r="F13" s="120"/>
      <c r="G13" s="26" t="str">
        <f>+IF(B12&lt;82,LOOKUP(G12,{0;0.1;11.01;11.61;12.31;13.11},{"N";1;2;3;4;5}),+IF(B12&lt;91,LOOKUP(G12,{0;0.1;11.61;12.31;13.11;13.91},{"N";1;2;3;4;5}),+IF(B12&gt;90,LOOKUP(G12,{0;0.1;12.31;12.91;13.61;14.01},{"N";1;2;3;4;5}))))</f>
        <v>N</v>
      </c>
      <c r="H13" s="26" t="str">
        <f>+IF(B12&lt;74,LOOKUP(H12,{0;0.1;5.26;5.46;6.01;6.26},{"N";1;2;3;4;5}),+IF(B12&lt;82,LOOKUP(H12,{0;0.1;5.36;5.51;6.21;6.36},{"N";1;2;3;4;5}),+IF(B12&lt;91,LOOKUP(H12,{0;0.1;5.56;6.06;6.26;6.46},{"N";1;2;3;4;5}),+IF(B12&gt;90,LOOKUP(H12,{0;0.1;6.11;6.41;7.11;7.41},{"N";1;2;3;4;5})))))</f>
        <v>N</v>
      </c>
      <c r="I13" s="26" t="str">
        <f>+IF(B12&lt;82,LOOKUP(I12,{0;0.1;21;24;27;30},{"N";5;4;3;2;1}),+IF(B12&lt;91,LOOKUP(I12,{0;0.1;18;21;24;27},{"N";5;4;3;2;1}),+IF(B12&gt;90,LOOKUP(I12,{0;0.1;17;20;23;25},{"N";5;4;3;2;1}))))</f>
        <v>N</v>
      </c>
      <c r="J13" s="26" t="str">
        <f>+IF(B12&lt;82,LOOKUP(J12,{0;0.1;2;3;3.5;4},{"N";5;4;3;2;1}),+IF(B12&lt;91,LOOKUP(J12,{0;0.1;1;2;2.5;3},{"N";5;4;3;2;1}),+IF(B12&gt;90,LOOKUP(J12,{0;0.1;0.5;1.5;2;2.5},{"N";5;4;3;2;1}))))</f>
        <v>N</v>
      </c>
      <c r="K13" s="26" t="str">
        <f>+IF(B12&lt;82,LOOKUP(K12,{0;0.1;9;12;16;20},{"N";5;4;3;2;1}),+IF(B12&lt;91,LOOKUP(K12,{0;0.1;5;8;10;15},{"N";5;4;3;2;1}),+IF(B12&gt;90,LOOKUP(K12,{0;0.3;4;5;8;10},{"N";5;4;3;2;1}))))</f>
        <v>N</v>
      </c>
      <c r="L13" s="26" t="b">
        <f>+IF(B12&gt;1,LOOKUP(L12,{0;0.1;20;28;35;40},{"N";5;4;3;2;1}))</f>
        <v>0</v>
      </c>
      <c r="M13" s="26" t="str">
        <f>+IF(B12&lt;74,LOOKUP(M12,{0;0.1;8;12;16;20},{"N";5;4;3;2;1}),+IF(B12&lt;82,LOOKUP(M12,{0;0.1;7;10;14;18},{"N";5;4;3;2;1}),+IF(B12&lt;91,LOOKUP(M12,{0;0.1;2;5;10;14},{"N";5;4;3;2;1}),+IF(B12&gt;90,LOOKUP(M12,{0;0.1;1;3;6;10},{"N";5;4;3;2;1})))))</f>
        <v>N</v>
      </c>
      <c r="N13" s="26" t="b">
        <f>+IF(B12&gt;1,LOOKUP(N12,{0;0.1;15;20;28;35},{"N";5;4;3;2;1}))</f>
        <v>0</v>
      </c>
      <c r="O13" s="90" t="e">
        <f>AVERAGEIF(G13:N13,"&lt;&gt;*(N)",G13:N13)</f>
        <v>#DIV/0!</v>
      </c>
    </row>
    <row r="14" spans="1:16" s="65" customFormat="1" x14ac:dyDescent="0.3">
      <c r="A14" s="113">
        <v>7</v>
      </c>
      <c r="B14" s="108"/>
      <c r="C14" s="59"/>
      <c r="D14" s="59"/>
      <c r="E14" s="60"/>
      <c r="F14" s="60"/>
      <c r="G14" s="60"/>
      <c r="H14" s="60"/>
      <c r="I14" s="60"/>
      <c r="J14" s="60"/>
      <c r="K14" s="60"/>
      <c r="L14" s="60"/>
      <c r="M14" s="60"/>
      <c r="N14" s="62"/>
      <c r="O14" s="63"/>
      <c r="P14" s="72"/>
    </row>
    <row r="15" spans="1:16" s="65" customFormat="1" ht="20.25" thickBot="1" x14ac:dyDescent="0.35">
      <c r="A15" s="114"/>
      <c r="B15" s="109"/>
      <c r="C15" s="110"/>
      <c r="D15" s="111"/>
      <c r="E15" s="111"/>
      <c r="F15" s="112"/>
      <c r="G15" s="26" t="str">
        <f>+IF(B14&lt;82,LOOKUP(G14,{0;0.1;11.01;11.61;12.31;13.11},{"N";1;2;3;4;5}),+IF(B14&lt;91,LOOKUP(G14,{0;0.1;11.61;12.31;13.11;13.91},{"N";1;2;3;4;5}),+IF(B14&gt;90,LOOKUP(G14,{0;0.1;12.31;12.91;13.61;14.01},{"N";1;2;3;4;5}))))</f>
        <v>N</v>
      </c>
      <c r="H15" s="26" t="str">
        <f>+IF(B14&lt;74,LOOKUP(H14,{0;0.1;5.26;5.46;6.01;6.26},{"N";1;2;3;4;5}),+IF(B14&lt;82,LOOKUP(H14,{0;0.1;5.36;5.51;6.21;6.36},{"N";1;2;3;4;5}),+IF(B14&lt;91,LOOKUP(H14,{0;0.1;5.56;6.06;6.26;6.46},{"N";1;2;3;4;5}),+IF(B14&gt;90,LOOKUP(H14,{0;0.1;6.11;6.41;7.11;7.41},{"N";1;2;3;4;5})))))</f>
        <v>N</v>
      </c>
      <c r="I15" s="26" t="str">
        <f>+IF(B14&lt;82,LOOKUP(I14,{0;0.1;21;24;27;30},{"N";5;4;3;2;1}),+IF(B14&lt;91,LOOKUP(I14,{0;0.1;18;21;24;27},{"N";5;4;3;2;1}),+IF(B14&gt;90,LOOKUP(I14,{0;0.1;17;20;23;25},{"N";5;4;3;2;1}))))</f>
        <v>N</v>
      </c>
      <c r="J15" s="26" t="str">
        <f>+IF(B14&lt;82,LOOKUP(J14,{0;0.1;2;3;3.5;4},{"N";5;4;3;2;1}),+IF(B14&lt;91,LOOKUP(J14,{0;0.1;1;2;2.5;3},{"N";5;4;3;2;1}),+IF(B14&gt;90,LOOKUP(J14,{0;0.1;0.5;1.5;2;2.5},{"N";5;4;3;2;1}))))</f>
        <v>N</v>
      </c>
      <c r="K15" s="26" t="str">
        <f>+IF(B14&lt;82,LOOKUP(K14,{0;0.1;9;12;16;20},{"N";5;4;3;2;1}),+IF(B14&lt;91,LOOKUP(K14,{0;0.1;5;8;10;15},{"N";5;4;3;2;1}),+IF(B14&gt;90,LOOKUP(K14,{0;0.3;4;5;8;10},{"N";5;4;3;2;1}))))</f>
        <v>N</v>
      </c>
      <c r="L15" s="26" t="b">
        <f>+IF(B14&gt;1,LOOKUP(L14,{0;0.1;20;28;35;40},{"N";5;4;3;2;1}))</f>
        <v>0</v>
      </c>
      <c r="M15" s="26" t="str">
        <f>+IF(B14&lt;74,LOOKUP(M14,{0;0.1;8;12;16;20},{"N";5;4;3;2;1}),+IF(B14&lt;82,LOOKUP(M14,{0;0.1;7;10;14;18},{"N";5;4;3;2;1}),+IF(B14&lt;91,LOOKUP(M14,{0;0.1;2;5;10;14},{"N";5;4;3;2;1}),+IF(B14&gt;90,LOOKUP(M14,{0;0.1;1;3;6;10},{"N";5;4;3;2;1})))))</f>
        <v>N</v>
      </c>
      <c r="N15" s="26" t="b">
        <f>+IF(B14&gt;1,LOOKUP(N14,{0;0.1;15;20;28;35},{"N";5;4;3;2;1}))</f>
        <v>0</v>
      </c>
      <c r="O15" s="90" t="e">
        <f>AVERAGEIF(G15:N15,"&lt;&gt;*(N)",G15:N15)</f>
        <v>#DIV/0!</v>
      </c>
      <c r="P15" s="72"/>
    </row>
    <row r="16" spans="1:16" s="65" customFormat="1" x14ac:dyDescent="0.3">
      <c r="A16" s="115">
        <v>8</v>
      </c>
      <c r="B16" s="117"/>
      <c r="C16" s="67"/>
      <c r="D16" s="67"/>
      <c r="E16" s="68"/>
      <c r="F16" s="68"/>
      <c r="G16" s="68"/>
      <c r="H16" s="68"/>
      <c r="I16" s="68"/>
      <c r="J16" s="68"/>
      <c r="K16" s="68"/>
      <c r="L16" s="68"/>
      <c r="M16" s="68"/>
      <c r="N16" s="70"/>
      <c r="O16" s="71"/>
      <c r="P16" s="72"/>
    </row>
    <row r="17" spans="1:16" s="65" customFormat="1" ht="20.25" thickBot="1" x14ac:dyDescent="0.35">
      <c r="A17" s="116"/>
      <c r="B17" s="117"/>
      <c r="C17" s="118"/>
      <c r="D17" s="119"/>
      <c r="E17" s="119"/>
      <c r="F17" s="120"/>
      <c r="G17" s="26" t="str">
        <f>+IF(B16&lt;82,LOOKUP(G16,{0;0.1;11.01;11.61;12.31;13.11},{"N";1;2;3;4;5}),+IF(B16&lt;91,LOOKUP(G16,{0;0.1;11.61;12.31;13.11;13.91},{"N";1;2;3;4;5}),+IF(B16&gt;90,LOOKUP(G16,{0;0.1;12.31;12.91;13.61;14.01},{"N";1;2;3;4;5}))))</f>
        <v>N</v>
      </c>
      <c r="H17" s="26" t="str">
        <f>+IF(B16&lt;74,LOOKUP(H16,{0;0.1;5.26;5.46;6.01;6.26},{"N";1;2;3;4;5}),+IF(B16&lt;82,LOOKUP(H16,{0;0.1;5.36;5.51;6.21;6.36},{"N";1;2;3;4;5}),+IF(B16&lt;91,LOOKUP(H16,{0;0.1;5.56;6.06;6.26;6.46},{"N";1;2;3;4;5}),+IF(B16&gt;90,LOOKUP(H16,{0;0.1;6.11;6.41;7.11;7.41},{"N";1;2;3;4;5})))))</f>
        <v>N</v>
      </c>
      <c r="I17" s="26" t="str">
        <f>+IF(B16&lt;82,LOOKUP(I16,{0;0.1;21;24;27;30},{"N";5;4;3;2;1}),+IF(B16&lt;91,LOOKUP(I16,{0;0.1;18;21;24;27},{"N";5;4;3;2;1}),+IF(B16&gt;90,LOOKUP(I16,{0;0.1;17;20;23;25},{"N";5;4;3;2;1}))))</f>
        <v>N</v>
      </c>
      <c r="J17" s="26" t="str">
        <f>+IF(B16&lt;82,LOOKUP(J16,{0;0.1;2;3;3.5;4},{"N";5;4;3;2;1}),+IF(B16&lt;91,LOOKUP(J16,{0;0.1;1;2;2.5;3},{"N";5;4;3;2;1}),+IF(B16&gt;90,LOOKUP(J16,{0;0.1;0.5;1.5;2;2.5},{"N";5;4;3;2;1}))))</f>
        <v>N</v>
      </c>
      <c r="K17" s="26" t="str">
        <f>+IF(B16&lt;82,LOOKUP(K16,{0;0.1;9;12;16;20},{"N";5;4;3;2;1}),+IF(B16&lt;91,LOOKUP(K16,{0;0.1;5;8;10;15},{"N";5;4;3;2;1}),+IF(B16&gt;90,LOOKUP(K16,{0;0.3;4;5;8;10},{"N";5;4;3;2;1}))))</f>
        <v>N</v>
      </c>
      <c r="L17" s="26" t="b">
        <f>+IF(B16&gt;1,LOOKUP(L16,{0;0.1;20;28;35;40},{"N";5;4;3;2;1}))</f>
        <v>0</v>
      </c>
      <c r="M17" s="26" t="str">
        <f>+IF(B16&lt;74,LOOKUP(M16,{0;0.1;8;12;16;20},{"N";5;4;3;2;1}),+IF(B16&lt;82,LOOKUP(M16,{0;0.1;7;10;14;18},{"N";5;4;3;2;1}),+IF(B16&lt;91,LOOKUP(M16,{0;0.1;2;5;10;14},{"N";5;4;3;2;1}),+IF(B16&gt;90,LOOKUP(M16,{0;0.1;1;3;6;10},{"N";5;4;3;2;1})))))</f>
        <v>N</v>
      </c>
      <c r="N17" s="26" t="b">
        <f>+IF(B16&gt;1,LOOKUP(N16,{0;0.1;15;20;28;35},{"N";5;4;3;2;1}))</f>
        <v>0</v>
      </c>
      <c r="O17" s="90" t="e">
        <f>AVERAGEIF(G17:N17,"&lt;&gt;*(N)",G17:N17)</f>
        <v>#DIV/0!</v>
      </c>
      <c r="P17" s="75"/>
    </row>
    <row r="18" spans="1:16" s="65" customFormat="1" x14ac:dyDescent="0.3">
      <c r="A18" s="113">
        <v>9</v>
      </c>
      <c r="B18" s="108"/>
      <c r="C18" s="59"/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2"/>
      <c r="O18" s="63"/>
      <c r="P18" s="66"/>
    </row>
    <row r="19" spans="1:16" ht="20.25" thickBot="1" x14ac:dyDescent="0.35">
      <c r="A19" s="114"/>
      <c r="B19" s="109"/>
      <c r="C19" s="110"/>
      <c r="D19" s="111"/>
      <c r="E19" s="111"/>
      <c r="F19" s="112"/>
      <c r="G19" s="26" t="str">
        <f>+IF(B18&lt;82,LOOKUP(G18,{0;0.1;11.01;11.61;12.31;13.11},{"N";1;2;3;4;5}),+IF(B18&lt;91,LOOKUP(G18,{0;0.1;11.61;12.31;13.11;13.91},{"N";1;2;3;4;5}),+IF(B18&gt;90,LOOKUP(G18,{0;0.1;12.31;12.91;13.61;14.01},{"N";1;2;3;4;5}))))</f>
        <v>N</v>
      </c>
      <c r="H19" s="26" t="str">
        <f>+IF(B18&lt;74,LOOKUP(H18,{0;0.1;5.26;5.46;6.01;6.26},{"N";1;2;3;4;5}),+IF(B18&lt;82,LOOKUP(H18,{0;0.1;5.36;5.51;6.21;6.36},{"N";1;2;3;4;5}),+IF(B18&lt;91,LOOKUP(H18,{0;0.1;5.56;6.06;6.26;6.46},{"N";1;2;3;4;5}),+IF(B18&gt;90,LOOKUP(H18,{0;0.1;6.11;6.41;7.11;7.41},{"N";1;2;3;4;5})))))</f>
        <v>N</v>
      </c>
      <c r="I19" s="26" t="str">
        <f>+IF(B18&lt;82,LOOKUP(I18,{0;0.1;21;24;27;30},{"N";5;4;3;2;1}),+IF(B18&lt;91,LOOKUP(I18,{0;0.1;18;21;24;27},{"N";5;4;3;2;1}),+IF(B18&gt;90,LOOKUP(I18,{0;0.1;17;20;23;25},{"N";5;4;3;2;1}))))</f>
        <v>N</v>
      </c>
      <c r="J19" s="26" t="str">
        <f>+IF(B18&lt;82,LOOKUP(J18,{0;0.1;2;3;3.5;4},{"N";5;4;3;2;1}),+IF(B18&lt;91,LOOKUP(J18,{0;0.1;1;2;2.5;3},{"N";5;4;3;2;1}),+IF(B18&gt;90,LOOKUP(J18,{0;0.1;0.5;1.5;2;2.5},{"N";5;4;3;2;1}))))</f>
        <v>N</v>
      </c>
      <c r="K19" s="26" t="str">
        <f>+IF(B18&lt;82,LOOKUP(K18,{0;0.1;9;12;16;20},{"N";5;4;3;2;1}),+IF(B18&lt;91,LOOKUP(K18,{0;0.1;5;8;10;15},{"N";5;4;3;2;1}),+IF(B18&gt;90,LOOKUP(K18,{0;0.3;4;5;8;10},{"N";5;4;3;2;1}))))</f>
        <v>N</v>
      </c>
      <c r="L19" s="26" t="b">
        <f>+IF(B18&gt;1,LOOKUP(L18,{0;0.1;20;28;35;40},{"N";5;4;3;2;1}))</f>
        <v>0</v>
      </c>
      <c r="M19" s="26" t="str">
        <f>+IF(B18&lt;74,LOOKUP(M18,{0;0.1;8;12;16;20},{"N";5;4;3;2;1}),+IF(B18&lt;82,LOOKUP(M18,{0;0.1;7;10;14;18},{"N";5;4;3;2;1}),+IF(B18&lt;91,LOOKUP(M18,{0;0.1;2;5;10;14},{"N";5;4;3;2;1}),+IF(B18&gt;90,LOOKUP(M18,{0;0.1;1;3;6;10},{"N";5;4;3;2;1})))))</f>
        <v>N</v>
      </c>
      <c r="N19" s="26" t="b">
        <f>+IF(B18&gt;1,LOOKUP(N18,{0;0.1;15;20;28;35},{"N";5;4;3;2;1}))</f>
        <v>0</v>
      </c>
      <c r="O19" s="90" t="e">
        <f>AVERAGEIF(G19:N19,"&lt;&gt;*(N)",G19:N19)</f>
        <v>#DIV/0!</v>
      </c>
      <c r="P19" s="66"/>
    </row>
    <row r="20" spans="1:16" s="65" customFormat="1" x14ac:dyDescent="0.3">
      <c r="A20" s="115">
        <v>10</v>
      </c>
      <c r="B20" s="117"/>
      <c r="C20" s="67"/>
      <c r="D20" s="67"/>
      <c r="E20" s="68"/>
      <c r="F20" s="68"/>
      <c r="G20" s="68"/>
      <c r="H20" s="68"/>
      <c r="I20" s="68"/>
      <c r="J20" s="68"/>
      <c r="K20" s="68"/>
      <c r="L20" s="68"/>
      <c r="M20" s="68"/>
      <c r="N20" s="70"/>
      <c r="O20" s="71"/>
      <c r="P20" s="66"/>
    </row>
    <row r="21" spans="1:16" s="65" customFormat="1" ht="20.25" thickBot="1" x14ac:dyDescent="0.35">
      <c r="A21" s="116"/>
      <c r="B21" s="117"/>
      <c r="C21" s="118"/>
      <c r="D21" s="119"/>
      <c r="E21" s="119"/>
      <c r="F21" s="120"/>
      <c r="G21" s="26" t="str">
        <f>+IF(B20&lt;82,LOOKUP(G20,{0;0.1;11.01;11.61;12.31;13.11},{"N";1;2;3;4;5}),+IF(B20&lt;91,LOOKUP(G20,{0;0.1;11.61;12.31;13.11;13.91},{"N";1;2;3;4;5}),+IF(B20&gt;90,LOOKUP(G20,{0;0.1;12.31;12.91;13.61;14.01},{"N";1;2;3;4;5}))))</f>
        <v>N</v>
      </c>
      <c r="H21" s="26" t="str">
        <f>+IF(B20&lt;74,LOOKUP(H20,{0;0.1;5.26;5.46;6.01;6.26},{"N";1;2;3;4;5}),+IF(B20&lt;82,LOOKUP(H20,{0;0.1;5.36;5.51;6.21;6.36},{"N";1;2;3;4;5}),+IF(B20&lt;91,LOOKUP(H20,{0;0.1;5.56;6.06;6.26;6.46},{"N";1;2;3;4;5}),+IF(B20&gt;90,LOOKUP(H20,{0;0.1;6.11;6.41;7.11;7.41},{"N";1;2;3;4;5})))))</f>
        <v>N</v>
      </c>
      <c r="I21" s="26" t="str">
        <f>+IF(B20&lt;82,LOOKUP(I20,{0;0.1;21;24;27;30},{"N";5;4;3;2;1}),+IF(B20&lt;91,LOOKUP(I20,{0;0.1;18;21;24;27},{"N";5;4;3;2;1}),+IF(B20&gt;90,LOOKUP(I20,{0;0.1;17;20;23;25},{"N";5;4;3;2;1}))))</f>
        <v>N</v>
      </c>
      <c r="J21" s="26" t="str">
        <f>+IF(B20&lt;82,LOOKUP(J20,{0;0.1;2;3;3.5;4},{"N";5;4;3;2;1}),+IF(B20&lt;91,LOOKUP(J20,{0;0.1;1;2;2.5;3},{"N";5;4;3;2;1}),+IF(B20&gt;90,LOOKUP(J20,{0;0.1;0.5;1.5;2;2.5},{"N";5;4;3;2;1}))))</f>
        <v>N</v>
      </c>
      <c r="K21" s="26" t="str">
        <f>+IF(B20&lt;82,LOOKUP(K20,{0;0.1;9;12;16;20},{"N";5;4;3;2;1}),+IF(B20&lt;91,LOOKUP(K20,{0;0.1;5;8;10;15},{"N";5;4;3;2;1}),+IF(B20&gt;90,LOOKUP(K20,{0;0.3;4;5;8;10},{"N";5;4;3;2;1}))))</f>
        <v>N</v>
      </c>
      <c r="L21" s="26" t="b">
        <f>+IF(B20&gt;1,LOOKUP(L20,{0;0.1;20;28;35;40},{"N";5;4;3;2;1}))</f>
        <v>0</v>
      </c>
      <c r="M21" s="26" t="str">
        <f>+IF(B20&lt;74,LOOKUP(M20,{0;0.1;8;12;16;20},{"N";5;4;3;2;1}),+IF(B20&lt;82,LOOKUP(M20,{0;0.1;7;10;14;18},{"N";5;4;3;2;1}),+IF(B20&lt;91,LOOKUP(M20,{0;0.1;2;5;10;14},{"N";5;4;3;2;1}),+IF(B20&gt;90,LOOKUP(M20,{0;0.1;1;3;6;10},{"N";5;4;3;2;1})))))</f>
        <v>N</v>
      </c>
      <c r="N21" s="26" t="b">
        <f>+IF(B20&gt;1,LOOKUP(N20,{0;0.1;15;20;28;35},{"N";5;4;3;2;1}))</f>
        <v>0</v>
      </c>
      <c r="O21" s="90" t="e">
        <f>AVERAGEIF(G21:N21,"&lt;&gt;*(N)",G21:N21)</f>
        <v>#DIV/0!</v>
      </c>
      <c r="P21" s="66"/>
    </row>
    <row r="22" spans="1:16" s="65" customFormat="1" x14ac:dyDescent="0.3">
      <c r="A22" s="113">
        <v>11</v>
      </c>
      <c r="B22" s="108"/>
      <c r="C22" s="59"/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2"/>
      <c r="O22" s="63"/>
      <c r="P22" s="66"/>
    </row>
    <row r="23" spans="1:16" s="65" customFormat="1" ht="20.25" thickBot="1" x14ac:dyDescent="0.35">
      <c r="A23" s="114"/>
      <c r="B23" s="109"/>
      <c r="C23" s="110"/>
      <c r="D23" s="111"/>
      <c r="E23" s="111"/>
      <c r="F23" s="112"/>
      <c r="G23" s="26" t="str">
        <f>+IF(B22&lt;82,LOOKUP(G22,{0;0.1;11.01;11.61;12.31;13.11},{"N";1;2;3;4;5}),+IF(B22&lt;91,LOOKUP(G22,{0;0.1;11.61;12.31;13.11;13.91},{"N";1;2;3;4;5}),+IF(B22&gt;90,LOOKUP(G22,{0;0.1;12.31;12.91;13.61;14.01},{"N";1;2;3;4;5}))))</f>
        <v>N</v>
      </c>
      <c r="H23" s="26" t="str">
        <f>+IF(B22&lt;74,LOOKUP(H22,{0;0.1;5.26;5.46;6.01;6.26},{"N";1;2;3;4;5}),+IF(B22&lt;82,LOOKUP(H22,{0;0.1;5.36;5.51;6.21;6.36},{"N";1;2;3;4;5}),+IF(B22&lt;91,LOOKUP(H22,{0;0.1;5.56;6.06;6.26;6.46},{"N";1;2;3;4;5}),+IF(B22&gt;90,LOOKUP(H22,{0;0.1;6.11;6.41;7.11;7.41},{"N";1;2;3;4;5})))))</f>
        <v>N</v>
      </c>
      <c r="I23" s="26" t="str">
        <f>+IF(B22&lt;82,LOOKUP(I22,{0;0.1;21;24;27;30},{"N";5;4;3;2;1}),+IF(B22&lt;91,LOOKUP(I22,{0;0.1;18;21;24;27},{"N";5;4;3;2;1}),+IF(B22&gt;90,LOOKUP(I22,{0;0.1;17;20;23;25},{"N";5;4;3;2;1}))))</f>
        <v>N</v>
      </c>
      <c r="J23" s="26" t="str">
        <f>+IF(B22&lt;82,LOOKUP(J22,{0;0.1;2;3;3.5;4},{"N";5;4;3;2;1}),+IF(B22&lt;91,LOOKUP(J22,{0;0.1;1;2;2.5;3},{"N";5;4;3;2;1}),+IF(B22&gt;90,LOOKUP(J22,{0;0.1;0.5;1.5;2;2.5},{"N";5;4;3;2;1}))))</f>
        <v>N</v>
      </c>
      <c r="K23" s="26" t="str">
        <f>+IF(B22&lt;82,LOOKUP(K22,{0;0.1;9;12;16;20},{"N";5;4;3;2;1}),+IF(B22&lt;91,LOOKUP(K22,{0;0.1;5;8;10;15},{"N";5;4;3;2;1}),+IF(B22&gt;90,LOOKUP(K22,{0;0.3;4;5;8;10},{"N";5;4;3;2;1}))))</f>
        <v>N</v>
      </c>
      <c r="L23" s="26" t="b">
        <f>+IF(B22&gt;1,LOOKUP(L22,{0;0.1;20;28;35;40},{"N";5;4;3;2;1}))</f>
        <v>0</v>
      </c>
      <c r="M23" s="26" t="str">
        <f>+IF(B22&lt;74,LOOKUP(M22,{0;0.1;8;12;16;20},{"N";5;4;3;2;1}),+IF(B22&lt;82,LOOKUP(M22,{0;0.1;7;10;14;18},{"N";5;4;3;2;1}),+IF(B22&lt;91,LOOKUP(M22,{0;0.1;2;5;10;14},{"N";5;4;3;2;1}),+IF(B22&gt;90,LOOKUP(M22,{0;0.1;1;3;6;10},{"N";5;4;3;2;1})))))</f>
        <v>N</v>
      </c>
      <c r="N23" s="26" t="b">
        <f>+IF(B22&gt;1,LOOKUP(N22,{0;0.1;15;20;28;35},{"N";5;4;3;2;1}))</f>
        <v>0</v>
      </c>
      <c r="O23" s="90" t="e">
        <f>AVERAGEIF(G23:N23,"&lt;&gt;*(N)",G23:N23)</f>
        <v>#DIV/0!</v>
      </c>
      <c r="P23" s="66"/>
    </row>
  </sheetData>
  <sheetProtection algorithmName="SHA-512" hashValue="zI4GLIetvH9Jpe07nB8bpxHwtBj1AywQGSJXqsvUv6q48f1jPuqPoL2Hm47N19RjKBIlDIA2J5IbpSUKABue5A==" saltValue="toeBDGyV/ivb4QUt6DDY+g==" spinCount="100000" sheet="1" objects="1" scenarios="1"/>
  <mergeCells count="33">
    <mergeCell ref="A20:A21"/>
    <mergeCell ref="B20:B21"/>
    <mergeCell ref="C21:F21"/>
    <mergeCell ref="A22:A23"/>
    <mergeCell ref="B22:B23"/>
    <mergeCell ref="C23:F23"/>
    <mergeCell ref="A16:A17"/>
    <mergeCell ref="B16:B17"/>
    <mergeCell ref="C17:F17"/>
    <mergeCell ref="A18:A19"/>
    <mergeCell ref="B18:B19"/>
    <mergeCell ref="C19:F19"/>
    <mergeCell ref="A12:A13"/>
    <mergeCell ref="B12:B13"/>
    <mergeCell ref="C13:F13"/>
    <mergeCell ref="A14:A15"/>
    <mergeCell ref="B14:B15"/>
    <mergeCell ref="C15:F15"/>
    <mergeCell ref="A10:A11"/>
    <mergeCell ref="B10:B11"/>
    <mergeCell ref="C11:F11"/>
    <mergeCell ref="A6:A7"/>
    <mergeCell ref="B6:B7"/>
    <mergeCell ref="C7:F7"/>
    <mergeCell ref="A8:A9"/>
    <mergeCell ref="B8:B9"/>
    <mergeCell ref="C9:F9"/>
    <mergeCell ref="B2:B3"/>
    <mergeCell ref="C3:F3"/>
    <mergeCell ref="A2:A3"/>
    <mergeCell ref="A4:A5"/>
    <mergeCell ref="B4:B5"/>
    <mergeCell ref="C5:F5"/>
  </mergeCells>
  <phoneticPr fontId="1" type="noConversion"/>
  <conditionalFormatting sqref="E2 E4 E6 E8 E10 E12 E14 E16 E18 E20 E22">
    <cfRule type="cellIs" dxfId="15" priority="3" stopIfTrue="1" operator="between">
      <formula>1996</formula>
      <formula>1995</formula>
    </cfRule>
  </conditionalFormatting>
  <conditionalFormatting sqref="E2 E6 E8 E10 E12 E14 E16 E18 E20 E22">
    <cfRule type="cellIs" dxfId="14" priority="9" stopIfTrue="1" operator="between">
      <formula>1995</formula>
      <formula>1996</formula>
    </cfRule>
  </conditionalFormatting>
  <conditionalFormatting sqref="E2">
    <cfRule type="cellIs" dxfId="13" priority="18" stopIfTrue="1" operator="between">
      <formula>1995</formula>
      <formula>1998</formula>
    </cfRule>
  </conditionalFormatting>
  <conditionalFormatting sqref="E4 E6 E8 E10 E12 E14 E16 E18 E20 E22">
    <cfRule type="cellIs" dxfId="12" priority="11" stopIfTrue="1" operator="between">
      <formula>1995</formula>
      <formula>1996</formula>
    </cfRule>
    <cfRule type="cellIs" dxfId="11" priority="12" stopIfTrue="1" operator="between">
      <formula>1995</formula>
      <formula>1998</formula>
    </cfRule>
  </conditionalFormatting>
  <conditionalFormatting sqref="E4">
    <cfRule type="cellIs" dxfId="10" priority="10" stopIfTrue="1" operator="between">
      <formula>1996</formula>
      <formula>1996</formula>
    </cfRule>
  </conditionalFormatting>
  <conditionalFormatting sqref="O3">
    <cfRule type="cellIs" dxfId="9" priority="2" operator="greaterThan">
      <formula>2.5</formula>
    </cfRule>
  </conditionalFormatting>
  <conditionalFormatting sqref="O5 O7 O9 O11 O13 O15 O17 O19 O21 O23">
    <cfRule type="cellIs" dxfId="8" priority="1" operator="greaterThan">
      <formula>2.5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P23"/>
  <sheetViews>
    <sheetView zoomScaleNormal="100" workbookViewId="0">
      <pane ySplit="1" topLeftCell="A2" activePane="bottomLeft" state="frozen"/>
      <selection pane="bottomLeft" activeCell="A2" sqref="A2:A3"/>
    </sheetView>
  </sheetViews>
  <sheetFormatPr defaultRowHeight="19.5" x14ac:dyDescent="0.3"/>
  <cols>
    <col min="1" max="1" width="5.140625" style="74" customWidth="1"/>
    <col min="2" max="2" width="6.5703125" style="76" customWidth="1"/>
    <col min="3" max="3" width="14.140625" style="77" customWidth="1"/>
    <col min="4" max="4" width="9.7109375" style="78" customWidth="1"/>
    <col min="5" max="5" width="8" style="79" customWidth="1"/>
    <col min="6" max="7" width="6.28515625" style="79" customWidth="1"/>
    <col min="8" max="8" width="10.5703125" style="79" customWidth="1"/>
    <col min="9" max="11" width="7.42578125" style="79" customWidth="1"/>
    <col min="12" max="12" width="8.5703125" style="79" customWidth="1"/>
    <col min="13" max="13" width="7.42578125" style="79" customWidth="1"/>
    <col min="14" max="14" width="8.85546875" style="79" customWidth="1"/>
    <col min="15" max="15" width="13.28515625" style="80" customWidth="1"/>
    <col min="16" max="16" width="9" style="73" customWidth="1"/>
    <col min="17" max="16384" width="9.140625" style="74"/>
  </cols>
  <sheetData>
    <row r="1" spans="1:16" s="57" customFormat="1" ht="56.25" customHeight="1" thickBot="1" x14ac:dyDescent="0.25">
      <c r="A1" s="91" t="s">
        <v>86</v>
      </c>
      <c r="B1" s="81" t="s">
        <v>12</v>
      </c>
      <c r="C1" s="82" t="s">
        <v>3</v>
      </c>
      <c r="D1" s="82" t="s">
        <v>1</v>
      </c>
      <c r="E1" s="83" t="s">
        <v>5</v>
      </c>
      <c r="F1" s="84" t="s">
        <v>0</v>
      </c>
      <c r="G1" s="85" t="s">
        <v>10</v>
      </c>
      <c r="H1" s="86" t="s">
        <v>13</v>
      </c>
      <c r="I1" s="87" t="s">
        <v>8</v>
      </c>
      <c r="J1" s="86" t="s">
        <v>7</v>
      </c>
      <c r="K1" s="85" t="s">
        <v>11</v>
      </c>
      <c r="L1" s="86" t="s">
        <v>4</v>
      </c>
      <c r="M1" s="85" t="s">
        <v>6</v>
      </c>
      <c r="N1" s="88" t="s">
        <v>56</v>
      </c>
      <c r="O1" s="89" t="s">
        <v>2</v>
      </c>
      <c r="P1" s="58"/>
    </row>
    <row r="2" spans="1:16" s="65" customFormat="1" x14ac:dyDescent="0.3">
      <c r="A2" s="113">
        <v>1</v>
      </c>
      <c r="B2" s="108"/>
      <c r="C2" s="59"/>
      <c r="D2" s="59"/>
      <c r="E2" s="60"/>
      <c r="F2" s="60"/>
      <c r="G2" s="61"/>
      <c r="H2" s="60"/>
      <c r="I2" s="60"/>
      <c r="J2" s="60"/>
      <c r="K2" s="60"/>
      <c r="L2" s="60"/>
      <c r="M2" s="60"/>
      <c r="N2" s="62"/>
      <c r="O2" s="63"/>
      <c r="P2" s="64"/>
    </row>
    <row r="3" spans="1:16" s="65" customFormat="1" ht="20.25" thickBot="1" x14ac:dyDescent="0.35">
      <c r="A3" s="114"/>
      <c r="B3" s="109"/>
      <c r="C3" s="110"/>
      <c r="D3" s="111"/>
      <c r="E3" s="111"/>
      <c r="F3" s="112"/>
      <c r="G3" s="1" t="str">
        <f>+IF(B2&lt;58,LOOKUP(G2,{0;1;11.61;12.31;12.81;13.41},{"N";1;2;3;4;5}),+IF(B2&lt;64,LOOKUP(G2,{0;1;12.21;12.91;13.31;13.91},{"N";1;2;3;4;5}),+IF(B2&lt;71,LOOKUP(G2,{0;1;12.91;13.31;13.91;14.31},{"N";1;2;3;4;5}),+IF(B2&gt;70,LOOKUP(G2,{0;1;13.31;13.71;14.31;14.91},{"N";1;2;3;4;5})))))</f>
        <v>N</v>
      </c>
      <c r="H3" s="1" t="str">
        <f>+IF(B2&lt;58,LOOKUP(H2,{0;1;4.01;4.16;4.31;4.46},{"N";1;2;3;4;5}),+IF(B2&lt;64,LOOKUP(H2,{0;1;4.16;4.31;4.46;4.56},{"N";1;2;3;4;5}),+IF(B2&lt;71,LOOKUP(H2,{0;1;4.21;4.41;4.56;5.16},{"N";1;2;3;4;5}),+IF(B2&gt;70,LOOKUP(H2,{0;1;4.41;4.56;5.16;5.36},{"N";1;2;3;4;5})))))</f>
        <v>N</v>
      </c>
      <c r="I3" s="1" t="str">
        <f>+IF(B2&lt;64,LOOKUP(I2,{0;1;16;21;24;27},{"N";5;4;3;2;1}),+IF(B2&lt;71,LOOKUP(I2,{0;1;12;16;21;24},{"N";5;4;3;2;1}),+IF(B2&gt;70,LOOKUP(I2,{0;1;10;14;17;20},{"N";5;4;3;2;1}))))</f>
        <v>N</v>
      </c>
      <c r="J3" s="1" t="str">
        <f>+IF(B2&lt;71,LOOKUP(J2,{0;0.5;2;3;3.5;4},{"N";5;4;3;2;1}),+IF(B2&gt;70,LOOKUP(J2,{0;0.5;1;2;2.5;3},{"N";5;4;3;2;1})))</f>
        <v>N</v>
      </c>
      <c r="K3" s="1" t="str">
        <f>+IF(B2&lt;64,LOOKUP(K2,{0;0.1;5;7;10;14},{"N";5;4;3;2;1}),+IF(B2&lt;71,LOOKUP(K2,{0;0.1;2;5;7;10},{"N";5;4;3;2;1}),+IF(B2&gt;70,LOOKUP(K2,{0;0.1;1;3;6;8},{"N";5;4;3;2;1}))))</f>
        <v>N</v>
      </c>
      <c r="L3" s="1" t="b">
        <f>+IF(B2&gt;1,LOOKUP(L2,{0;0.1;17;23;30;35},{"N";5;4;3;2;1}))</f>
        <v>0</v>
      </c>
      <c r="M3" s="1" t="str">
        <f>+IF(B2&lt;64,LOOKUP(M2,{0;0.1;5;7;10;14},{"N";5;4;3;2;1}),+IF(B2&lt;71,LOOKUP(M2,{0;0.1;2;5;7;10},{"N";5;4;3;2;1}),+IF(B2&gt;70,LOOKUP(M2,{0;0.1;1;3;5;7},{"N";5;4;3;2;1}))))</f>
        <v>N</v>
      </c>
      <c r="N3" s="1" t="b">
        <f>+IF(B2&gt;1,LOOKUP(N2,{0;0.1;12;17;23;30},{"N";5;4;3;2;1}))</f>
        <v>0</v>
      </c>
      <c r="O3" s="90" t="e">
        <f>AVERAGEIF(G3:N3,"&lt;&gt;*(N)",G3:N3)</f>
        <v>#DIV/0!</v>
      </c>
      <c r="P3" s="66"/>
    </row>
    <row r="4" spans="1:16" s="65" customFormat="1" x14ac:dyDescent="0.3">
      <c r="A4" s="115">
        <v>2</v>
      </c>
      <c r="B4" s="117"/>
      <c r="C4" s="67"/>
      <c r="D4" s="67"/>
      <c r="E4" s="68"/>
      <c r="F4" s="68"/>
      <c r="G4" s="69"/>
      <c r="H4" s="68"/>
      <c r="I4" s="68"/>
      <c r="J4" s="68"/>
      <c r="K4" s="68"/>
      <c r="L4" s="68"/>
      <c r="M4" s="68"/>
      <c r="N4" s="70"/>
      <c r="O4" s="71"/>
      <c r="P4" s="66"/>
    </row>
    <row r="5" spans="1:16" s="65" customFormat="1" ht="20.25" thickBot="1" x14ac:dyDescent="0.35">
      <c r="A5" s="116"/>
      <c r="B5" s="117"/>
      <c r="C5" s="118"/>
      <c r="D5" s="119"/>
      <c r="E5" s="119"/>
      <c r="F5" s="120"/>
      <c r="G5" s="1" t="str">
        <f>+IF(B4&lt;58,LOOKUP(G4,{0;1;11.61;12.31;12.81;13.41},{"N";1;2;3;4;5}),+IF(B4&lt;64,LOOKUP(G4,{0;1;12.21;12.91;13.31;13.91},{"N";1;2;3;4;5}),+IF(B4&lt;71,LOOKUP(G4,{0;1;12.91;13.31;13.91;14.31},{"N";1;2;3;4;5}),+IF(B4&gt;70,LOOKUP(G4,{0;1;13.31;13.71;14.31;14.91},{"N";1;2;3;4;5})))))</f>
        <v>N</v>
      </c>
      <c r="H5" s="1" t="str">
        <f>+IF(B4&lt;58,LOOKUP(H4,{0;1;4.01;4.16;4.31;4.46},{"N";1;2;3;4;5}),+IF(B4&lt;64,LOOKUP(H4,{0;1;4.16;4.31;4.46;4.56},{"N";1;2;3;4;5}),+IF(B4&lt;71,LOOKUP(H4,{0;1;4.21;4.41;4.56;5.16},{"N";1;2;3;4;5}),+IF(B4&gt;70,LOOKUP(H4,{0;1;4.41;4.56;5.16;5.36},{"N";1;2;3;4;5})))))</f>
        <v>N</v>
      </c>
      <c r="I5" s="1" t="str">
        <f>+IF(B4&lt;64,LOOKUP(I4,{0;1;16;21;24;27},{"N";5;4;3;2;1}),+IF(B4&lt;71,LOOKUP(I4,{0;1;12;16;21;24},{"N";5;4;3;2;1}),+IF(B4&gt;70,LOOKUP(I4,{0;1;10;14;17;20},{"N";5;4;3;2;1}))))</f>
        <v>N</v>
      </c>
      <c r="J5" s="1" t="str">
        <f>+IF(B4&lt;71,LOOKUP(J4,{0;0.5;2;3;3.5;4},{"N";5;4;3;2;1}),+IF(B4&gt;70,LOOKUP(J4,{0;0.5;1;2;2.5;3},{"N";5;4;3;2;1})))</f>
        <v>N</v>
      </c>
      <c r="K5" s="1" t="str">
        <f>+IF(B4&lt;64,LOOKUP(K4,{0;0.1;5;7;10;14},{"N";5;4;3;2;1}),+IF(B4&lt;71,LOOKUP(K4,{0;0.1;2;5;7;10},{"N";5;4;3;2;1}),+IF(B4&gt;70,LOOKUP(K4,{0;0.1;1;3;6;8},{"N";5;4;3;2;1}))))</f>
        <v>N</v>
      </c>
      <c r="L5" s="1" t="b">
        <f>+IF(B4&gt;1,LOOKUP(L4,{0;0.1;17;23;30;35},{"N";5;4;3;2;1}))</f>
        <v>0</v>
      </c>
      <c r="M5" s="1" t="str">
        <f>+IF(B4&lt;64,LOOKUP(M4,{0;0.1;5;7;10;14},{"N";5;4;3;2;1}),+IF(B4&lt;71,LOOKUP(M4,{0;0.1;2;5;7;10},{"N";5;4;3;2;1}),+IF(B4&gt;70,LOOKUP(M4,{0;0.1;1;3;5;7},{"N";5;4;3;2;1}))))</f>
        <v>N</v>
      </c>
      <c r="N5" s="1" t="b">
        <f>+IF(B4&gt;1,LOOKUP(N4,{0;0.1;17;23;30;35},{"N";5;4;3;2;1}))</f>
        <v>0</v>
      </c>
      <c r="O5" s="90" t="e">
        <f>AVERAGEIF(G5:N5,"&lt;&gt;*(N)",G5:N5)</f>
        <v>#DIV/0!</v>
      </c>
      <c r="P5" s="72"/>
    </row>
    <row r="6" spans="1:16" s="65" customFormat="1" x14ac:dyDescent="0.3">
      <c r="A6" s="113">
        <v>3</v>
      </c>
      <c r="B6" s="108"/>
      <c r="C6" s="59"/>
      <c r="D6" s="59"/>
      <c r="E6" s="60"/>
      <c r="F6" s="60"/>
      <c r="G6" s="60"/>
      <c r="H6" s="60"/>
      <c r="I6" s="60"/>
      <c r="J6" s="60"/>
      <c r="K6" s="60"/>
      <c r="L6" s="60"/>
      <c r="M6" s="60"/>
      <c r="N6" s="62"/>
      <c r="O6" s="63"/>
      <c r="P6" s="72"/>
    </row>
    <row r="7" spans="1:16" s="65" customFormat="1" ht="20.25" thickBot="1" x14ac:dyDescent="0.35">
      <c r="A7" s="114"/>
      <c r="B7" s="109"/>
      <c r="C7" s="110"/>
      <c r="D7" s="111"/>
      <c r="E7" s="111"/>
      <c r="F7" s="112"/>
      <c r="G7" s="1" t="str">
        <f>+IF(B6&lt;58,LOOKUP(G6,{0;1;11.61;12.31;12.81;13.41},{"N";1;2;3;4;5}),+IF(B6&lt;64,LOOKUP(G6,{0;1;12.21;12.91;13.31;13.91},{"N";1;2;3;4;5}),+IF(B6&lt;71,LOOKUP(G6,{0;1;12.91;13.31;13.91;14.31},{"N";1;2;3;4;5}),+IF(B6&gt;70,LOOKUP(G6,{0;1;13.31;13.71;14.31;14.91},{"N";1;2;3;4;5})))))</f>
        <v>N</v>
      </c>
      <c r="H7" s="1" t="str">
        <f>+IF(B6&lt;58,LOOKUP(H6,{0;1;4.01;4.16;4.31;4.46},{"N";1;2;3;4;5}),+IF(B6&lt;64,LOOKUP(H6,{0;1;4.16;4.31;4.46;4.56},{"N";1;2;3;4;5}),+IF(B6&lt;71,LOOKUP(H6,{0;1;4.21;4.41;4.56;5.16},{"N";1;2;3;4;5}),+IF(B6&gt;70,LOOKUP(H6,{0;1;4.41;4.56;5.16;5.36},{"N";1;2;3;4;5})))))</f>
        <v>N</v>
      </c>
      <c r="I7" s="1" t="str">
        <f>+IF(B6&lt;64,LOOKUP(I6,{0;1;16;21;24;27},{"N";5;4;3;2;1}),+IF(B6&lt;71,LOOKUP(I6,{0;1;12;16;21;24},{"N";5;4;3;2;1}),+IF(B6&gt;70,LOOKUP(I6,{0;1;10;14;17;20},{"N";5;4;3;2;1}))))</f>
        <v>N</v>
      </c>
      <c r="J7" s="1" t="str">
        <f>+IF(B6&lt;71,LOOKUP(J6,{0;0.5;2;3;3.5;4},{"N";5;4;3;2;1}),+IF(B6&gt;70,LOOKUP(J6,{0;0.5;1;2;2.5;3},{"N";5;4;3;2;1})))</f>
        <v>N</v>
      </c>
      <c r="K7" s="1" t="str">
        <f>+IF(B6&lt;64,LOOKUP(K6,{0;0.1;5;7;10;14},{"N";5;4;3;2;1}),+IF(B6&lt;71,LOOKUP(K6,{0;0.1;2;5;7;10},{"N";5;4;3;2;1}),+IF(B6&gt;70,LOOKUP(K6,{0;0.1;1;3;6;8},{"N";5;4;3;2;1}))))</f>
        <v>N</v>
      </c>
      <c r="L7" s="1" t="b">
        <f>+IF(B6&gt;1,LOOKUP(L6,{0;0.1;17;23;30;35},{"N";5;4;3;2;1}))</f>
        <v>0</v>
      </c>
      <c r="M7" s="1" t="str">
        <f>+IF(B6&lt;64,LOOKUP(M6,{0;0.1;5;7;10;14},{"N";5;4;3;2;1}),+IF(B6&lt;71,LOOKUP(M6,{0;0.1;2;5;7;10},{"N";5;4;3;2;1}),+IF(B6&gt;70,LOOKUP(M6,{0;0.1;1;3;5;7},{"N";5;4;3;2;1}))))</f>
        <v>N</v>
      </c>
      <c r="N7" s="1" t="b">
        <f>+IF(B6&gt;1,LOOKUP(N6,{0;0.1;17;23;30;35},{"N";5;4;3;2;1}))</f>
        <v>0</v>
      </c>
      <c r="O7" s="90" t="e">
        <f>AVERAGEIF(G7:N7,"&lt;&gt;*(N)",G7:N7)</f>
        <v>#DIV/0!</v>
      </c>
      <c r="P7" s="72"/>
    </row>
    <row r="8" spans="1:16" s="65" customFormat="1" x14ac:dyDescent="0.3">
      <c r="A8" s="115">
        <v>4</v>
      </c>
      <c r="B8" s="117"/>
      <c r="C8" s="67"/>
      <c r="D8" s="67"/>
      <c r="E8" s="68"/>
      <c r="F8" s="68"/>
      <c r="G8" s="68"/>
      <c r="H8" s="68"/>
      <c r="I8" s="68"/>
      <c r="J8" s="68"/>
      <c r="K8" s="68"/>
      <c r="L8" s="68"/>
      <c r="M8" s="68"/>
      <c r="N8" s="70"/>
      <c r="O8" s="71"/>
      <c r="P8" s="72"/>
    </row>
    <row r="9" spans="1:16" ht="20.25" thickBot="1" x14ac:dyDescent="0.35">
      <c r="A9" s="116"/>
      <c r="B9" s="117"/>
      <c r="C9" s="118"/>
      <c r="D9" s="119"/>
      <c r="E9" s="119"/>
      <c r="F9" s="120"/>
      <c r="G9" s="1" t="str">
        <f>+IF(B8&lt;58,LOOKUP(G8,{0;1;11.61;12.31;12.81;13.41},{"N";1;2;3;4;5}),+IF(B8&lt;64,LOOKUP(G8,{0;1;12.21;12.91;13.31;13.91},{"N";1;2;3;4;5}),+IF(B8&lt;71,LOOKUP(G8,{0;1;12.91;13.31;13.91;14.31},{"N";1;2;3;4;5}),+IF(B8&gt;70,LOOKUP(G8,{0;1;13.31;13.71;14.31;14.91},{"N";1;2;3;4;5})))))</f>
        <v>N</v>
      </c>
      <c r="H9" s="1" t="str">
        <f>+IF(B8&lt;58,LOOKUP(H8,{0;1;4.01;4.16;4.31;4.46},{"N";1;2;3;4;5}),+IF(B8&lt;64,LOOKUP(H8,{0;1;4.16;4.31;4.46;4.56},{"N";1;2;3;4;5}),+IF(B8&lt;71,LOOKUP(H8,{0;1;4.21;4.41;4.56;5.16},{"N";1;2;3;4;5}),+IF(B8&gt;70,LOOKUP(H8,{0;1;4.41;4.56;5.16;5.36},{"N";1;2;3;4;5})))))</f>
        <v>N</v>
      </c>
      <c r="I9" s="1" t="str">
        <f>+IF(B8&lt;64,LOOKUP(I8,{0;1;16;21;24;27},{"N";5;4;3;2;1}),+IF(B8&lt;71,LOOKUP(I8,{0;1;12;16;21;24},{"N";5;4;3;2;1}),+IF(B8&gt;70,LOOKUP(I8,{0;1;10;14;17;20},{"N";5;4;3;2;1}))))</f>
        <v>N</v>
      </c>
      <c r="J9" s="1" t="str">
        <f>+IF(B8&lt;71,LOOKUP(J8,{0;0.5;2;3;3.5;4},{"N";5;4;3;2;1}),+IF(B8&gt;70,LOOKUP(J8,{0;0.5;1;2;2.5;3},{"N";5;4;3;2;1})))</f>
        <v>N</v>
      </c>
      <c r="K9" s="1" t="str">
        <f>+IF(B8&lt;64,LOOKUP(K8,{0;0.1;5;7;10;14},{"N";5;4;3;2;1}),+IF(B8&lt;71,LOOKUP(K8,{0;0.1;2;5;7;10},{"N";5;4;3;2;1}),+IF(B8&gt;70,LOOKUP(K8,{0;0.1;1;3;6;8},{"N";5;4;3;2;1}))))</f>
        <v>N</v>
      </c>
      <c r="L9" s="1" t="b">
        <f>+IF(B8&gt;1,LOOKUP(L8,{0;0.1;17;23;30;35},{"N";5;4;3;2;1}))</f>
        <v>0</v>
      </c>
      <c r="M9" s="1" t="str">
        <f>+IF(B8&lt;64,LOOKUP(M8,{0;0.1;5;7;10;14},{"N";5;4;3;2;1}),+IF(B8&lt;71,LOOKUP(M8,{0;0.1;2;5;7;10},{"N";5;4;3;2;1}),+IF(B8&gt;70,LOOKUP(M8,{0;0.1;1;3;5;7},{"N";5;4;3;2;1}))))</f>
        <v>N</v>
      </c>
      <c r="N9" s="1" t="b">
        <f>+IF(B8&gt;1,LOOKUP(N8,{0;0.1;17;23;30;35},{"N";5;4;3;2;1}))</f>
        <v>0</v>
      </c>
      <c r="O9" s="90" t="e">
        <f>AVERAGEIF(G9:N9,"&lt;&gt;*(N)",G9:N9)</f>
        <v>#DIV/0!</v>
      </c>
    </row>
    <row r="10" spans="1:16" x14ac:dyDescent="0.3">
      <c r="A10" s="113">
        <v>5</v>
      </c>
      <c r="B10" s="108"/>
      <c r="C10" s="59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2"/>
      <c r="O10" s="63"/>
    </row>
    <row r="11" spans="1:16" ht="20.25" thickBot="1" x14ac:dyDescent="0.35">
      <c r="A11" s="114"/>
      <c r="B11" s="109"/>
      <c r="C11" s="110"/>
      <c r="D11" s="111"/>
      <c r="E11" s="111"/>
      <c r="F11" s="112"/>
      <c r="G11" s="1" t="str">
        <f>+IF(B10&lt;58,LOOKUP(G10,{0;1;11.61;12.31;12.81;13.41},{"N";1;2;3;4;5}),+IF(B10&lt;64,LOOKUP(G10,{0;1;12.21;12.91;13.31;13.91},{"N";1;2;3;4;5}),+IF(B10&lt;71,LOOKUP(G10,{0;1;12.91;13.31;13.91;14.31},{"N";1;2;3;4;5}),+IF(B10&gt;70,LOOKUP(G10,{0;1;13.31;13.71;14.31;14.91},{"N";1;2;3;4;5})))))</f>
        <v>N</v>
      </c>
      <c r="H11" s="1" t="str">
        <f>+IF(B10&lt;58,LOOKUP(H10,{0;1;4.01;4.16;4.31;4.46},{"N";1;2;3;4;5}),+IF(B10&lt;64,LOOKUP(H10,{0;1;4.16;4.31;4.46;4.56},{"N";1;2;3;4;5}),+IF(B10&lt;71,LOOKUP(H10,{0;1;4.21;4.41;4.56;5.16},{"N";1;2;3;4;5}),+IF(B10&gt;70,LOOKUP(H10,{0;1;4.41;4.56;5.16;5.36},{"N";1;2;3;4;5})))))</f>
        <v>N</v>
      </c>
      <c r="I11" s="1" t="str">
        <f>+IF(B10&lt;64,LOOKUP(I10,{0;1;16;21;24;27},{"N";5;4;3;2;1}),+IF(B10&lt;71,LOOKUP(I10,{0;1;12;16;21;24},{"N";5;4;3;2;1}),+IF(B10&gt;70,LOOKUP(I10,{0;1;10;14;17;20},{"N";5;4;3;2;1}))))</f>
        <v>N</v>
      </c>
      <c r="J11" s="1" t="str">
        <f>+IF(B10&lt;71,LOOKUP(J10,{0;0.5;2;3;3.5;4},{"N";5;4;3;2;1}),+IF(B10&gt;70,LOOKUP(J10,{0;0.5;1;2;2.5;3},{"N";5;4;3;2;1})))</f>
        <v>N</v>
      </c>
      <c r="K11" s="1" t="str">
        <f>+IF(B10&lt;64,LOOKUP(K10,{0;0.1;5;7;10;14},{"N";5;4;3;2;1}),+IF(B10&lt;71,LOOKUP(K10,{0;0.1;2;5;7;10},{"N";5;4;3;2;1}),+IF(B10&gt;70,LOOKUP(K10,{0;0.1;1;3;6;8},{"N";5;4;3;2;1}))))</f>
        <v>N</v>
      </c>
      <c r="L11" s="1" t="b">
        <f>+IF(B10&gt;1,LOOKUP(L10,{0;0.1;17;23;30;35},{"N";5;4;3;2;1}))</f>
        <v>0</v>
      </c>
      <c r="M11" s="1" t="str">
        <f>+IF(B10&lt;64,LOOKUP(M10,{0;0.1;5;7;10;14},{"N";5;4;3;2;1}),+IF(B10&lt;71,LOOKUP(M10,{0;0.1;2;5;7;10},{"N";5;4;3;2;1}),+IF(B10&gt;70,LOOKUP(M10,{0;0.1;1;3;5;7},{"N";5;4;3;2;1}))))</f>
        <v>N</v>
      </c>
      <c r="N11" s="1" t="b">
        <f>+IF(B10&gt;1,LOOKUP(N10,{0;0.1;17;23;30;35},{"N";5;4;3;2;1}))</f>
        <v>0</v>
      </c>
      <c r="O11" s="90" t="e">
        <f>AVERAGEIF(G11:N11,"&lt;&gt;*(N)",G11:N11)</f>
        <v>#DIV/0!</v>
      </c>
    </row>
    <row r="12" spans="1:16" x14ac:dyDescent="0.3">
      <c r="A12" s="115">
        <v>6</v>
      </c>
      <c r="B12" s="117"/>
      <c r="C12" s="67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70"/>
      <c r="O12" s="71"/>
    </row>
    <row r="13" spans="1:16" ht="20.25" thickBot="1" x14ac:dyDescent="0.35">
      <c r="A13" s="116"/>
      <c r="B13" s="117"/>
      <c r="C13" s="118"/>
      <c r="D13" s="119"/>
      <c r="E13" s="119"/>
      <c r="F13" s="120"/>
      <c r="G13" s="1" t="str">
        <f>+IF(B12&lt;58,LOOKUP(G12,{0;1;11.61;12.31;12.81;13.41},{"N";1;2;3;4;5}),+IF(B12&lt;64,LOOKUP(G12,{0;1;12.21;12.91;13.31;13.91},{"N";1;2;3;4;5}),+IF(B12&lt;71,LOOKUP(G12,{0;1;12.91;13.31;13.91;14.31},{"N";1;2;3;4;5}),+IF(B12&gt;70,LOOKUP(G12,{0;1;13.31;13.71;14.31;14.91},{"N";1;2;3;4;5})))))</f>
        <v>N</v>
      </c>
      <c r="H13" s="1" t="str">
        <f>+IF(B12&lt;58,LOOKUP(H12,{0;1;4.01;4.16;4.31;4.46},{"N";1;2;3;4;5}),+IF(B12&lt;64,LOOKUP(H12,{0;1;4.16;4.31;4.46;4.56},{"N";1;2;3;4;5}),+IF(B12&lt;71,LOOKUP(H12,{0;1;4.21;4.41;4.56;5.16},{"N";1;2;3;4;5}),+IF(B12&gt;70,LOOKUP(H12,{0;1;4.41;4.56;5.16;5.36},{"N";1;2;3;4;5})))))</f>
        <v>N</v>
      </c>
      <c r="I13" s="1" t="str">
        <f>+IF(B12&lt;64,LOOKUP(I12,{0;1;16;21;24;27},{"N";5;4;3;2;1}),+IF(B12&lt;71,LOOKUP(I12,{0;1;12;16;21;24},{"N";5;4;3;2;1}),+IF(B12&gt;70,LOOKUP(I12,{0;1;10;14;17;20},{"N";5;4;3;2;1}))))</f>
        <v>N</v>
      </c>
      <c r="J13" s="1" t="str">
        <f>+IF(B12&lt;71,LOOKUP(J12,{0;0.5;2;3;3.5;4},{"N";5;4;3;2;1}),+IF(B12&gt;70,LOOKUP(J12,{0;0.5;1;2;2.5;3},{"N";5;4;3;2;1})))</f>
        <v>N</v>
      </c>
      <c r="K13" s="1" t="str">
        <f>+IF(B12&lt;64,LOOKUP(K12,{0;0.1;5;7;10;14},{"N";5;4;3;2;1}),+IF(B12&lt;71,LOOKUP(K12,{0;0.1;2;5;7;10},{"N";5;4;3;2;1}),+IF(B12&gt;70,LOOKUP(K12,{0;0.1;1;3;6;8},{"N";5;4;3;2;1}))))</f>
        <v>N</v>
      </c>
      <c r="L13" s="1" t="b">
        <f>+IF(B12&gt;1,LOOKUP(L12,{0;0.1;17;23;30;35},{"N";5;4;3;2;1}))</f>
        <v>0</v>
      </c>
      <c r="M13" s="1" t="str">
        <f>+IF(B12&lt;64,LOOKUP(M12,{0;0.1;5;7;10;14},{"N";5;4;3;2;1}),+IF(B12&lt;71,LOOKUP(M12,{0;0.1;2;5;7;10},{"N";5;4;3;2;1}),+IF(B12&gt;70,LOOKUP(M12,{0;0.1;1;3;5;7},{"N";5;4;3;2;1}))))</f>
        <v>N</v>
      </c>
      <c r="N13" s="1" t="b">
        <f>+IF(B12&gt;1,LOOKUP(N12,{0;0.1;17;23;30;35},{"N";5;4;3;2;1}))</f>
        <v>0</v>
      </c>
      <c r="O13" s="90" t="e">
        <f>AVERAGEIF(G13:N13,"&lt;&gt;*(N)",G13:N13)</f>
        <v>#DIV/0!</v>
      </c>
    </row>
    <row r="14" spans="1:16" s="65" customFormat="1" x14ac:dyDescent="0.3">
      <c r="A14" s="113">
        <v>7</v>
      </c>
      <c r="B14" s="108"/>
      <c r="C14" s="59"/>
      <c r="D14" s="59"/>
      <c r="E14" s="60"/>
      <c r="F14" s="60"/>
      <c r="G14" s="60"/>
      <c r="H14" s="60"/>
      <c r="I14" s="60"/>
      <c r="J14" s="60"/>
      <c r="K14" s="60"/>
      <c r="L14" s="60"/>
      <c r="M14" s="60"/>
      <c r="N14" s="62"/>
      <c r="O14" s="63"/>
      <c r="P14" s="72"/>
    </row>
    <row r="15" spans="1:16" s="65" customFormat="1" ht="20.25" thickBot="1" x14ac:dyDescent="0.35">
      <c r="A15" s="114"/>
      <c r="B15" s="109"/>
      <c r="C15" s="110"/>
      <c r="D15" s="111"/>
      <c r="E15" s="111"/>
      <c r="F15" s="112"/>
      <c r="G15" s="1" t="str">
        <f>+IF(B14&lt;58,LOOKUP(G14,{0;1;11.61;12.31;12.81;13.41},{"N";1;2;3;4;5}),+IF(B14&lt;64,LOOKUP(G14,{0;1;12.21;12.91;13.31;13.91},{"N";1;2;3;4;5}),+IF(B14&lt;71,LOOKUP(G14,{0;1;12.91;13.31;13.91;14.31},{"N";1;2;3;4;5}),+IF(B14&gt;70,LOOKUP(G14,{0;1;13.31;13.71;14.31;14.91},{"N";1;2;3;4;5})))))</f>
        <v>N</v>
      </c>
      <c r="H15" s="1" t="str">
        <f>+IF(B14&lt;58,LOOKUP(H14,{0;1;4.01;4.16;4.31;4.46},{"N";1;2;3;4;5}),+IF(B14&lt;64,LOOKUP(H14,{0;1;4.16;4.31;4.46;4.56},{"N";1;2;3;4;5}),+IF(B14&lt;71,LOOKUP(H14,{0;1;4.21;4.41;4.56;5.16},{"N";1;2;3;4;5}),+IF(B14&gt;70,LOOKUP(H14,{0;1;4.41;4.56;5.16;5.36},{"N";1;2;3;4;5})))))</f>
        <v>N</v>
      </c>
      <c r="I15" s="1" t="str">
        <f>+IF(B14&lt;64,LOOKUP(I14,{0;1;16;21;24;27},{"N";5;4;3;2;1}),+IF(B14&lt;71,LOOKUP(I14,{0;1;12;16;21;24},{"N";5;4;3;2;1}),+IF(B14&gt;70,LOOKUP(I14,{0;1;10;14;17;20},{"N";5;4;3;2;1}))))</f>
        <v>N</v>
      </c>
      <c r="J15" s="1" t="str">
        <f>+IF(B14&lt;71,LOOKUP(J14,{0;0.5;2;3;3.5;4},{"N";5;4;3;2;1}),+IF(B14&gt;70,LOOKUP(J14,{0;0.5;1;2;2.5;3},{"N";5;4;3;2;1})))</f>
        <v>N</v>
      </c>
      <c r="K15" s="1" t="str">
        <f>+IF(B14&lt;64,LOOKUP(K14,{0;0.1;5;7;10;14},{"N";5;4;3;2;1}),+IF(B14&lt;71,LOOKUP(K14,{0;0.1;2;5;7;10},{"N";5;4;3;2;1}),+IF(B14&gt;70,LOOKUP(K14,{0;0.1;1;3;6;8},{"N";5;4;3;2;1}))))</f>
        <v>N</v>
      </c>
      <c r="L15" s="1" t="b">
        <f>+IF(B14&gt;1,LOOKUP(L14,{0;0.1;17;23;30;35},{"N";5;4;3;2;1}))</f>
        <v>0</v>
      </c>
      <c r="M15" s="1" t="str">
        <f>+IF(B14&lt;64,LOOKUP(M14,{0;0.1;5;7;10;14},{"N";5;4;3;2;1}),+IF(B14&lt;71,LOOKUP(M14,{0;0.1;2;5;7;10},{"N";5;4;3;2;1}),+IF(B14&gt;70,LOOKUP(M14,{0;0.1;1;3;5;7},{"N";5;4;3;2;1}))))</f>
        <v>N</v>
      </c>
      <c r="N15" s="1" t="b">
        <f>+IF(B14&gt;1,LOOKUP(N14,{0;0.1;17;23;30;35},{"N";5;4;3;2;1}))</f>
        <v>0</v>
      </c>
      <c r="O15" s="90" t="e">
        <f>AVERAGEIF(G15:N15,"&lt;&gt;*(N)",G15:N15)</f>
        <v>#DIV/0!</v>
      </c>
      <c r="P15" s="72"/>
    </row>
    <row r="16" spans="1:16" s="65" customFormat="1" x14ac:dyDescent="0.3">
      <c r="A16" s="115">
        <v>8</v>
      </c>
      <c r="B16" s="117"/>
      <c r="C16" s="67"/>
      <c r="D16" s="67"/>
      <c r="E16" s="68"/>
      <c r="F16" s="68"/>
      <c r="G16" s="68"/>
      <c r="H16" s="68"/>
      <c r="I16" s="68"/>
      <c r="J16" s="68"/>
      <c r="K16" s="68"/>
      <c r="L16" s="68"/>
      <c r="M16" s="68"/>
      <c r="N16" s="70"/>
      <c r="O16" s="71"/>
      <c r="P16" s="72"/>
    </row>
    <row r="17" spans="1:16" s="65" customFormat="1" ht="20.25" thickBot="1" x14ac:dyDescent="0.35">
      <c r="A17" s="116"/>
      <c r="B17" s="117"/>
      <c r="C17" s="118"/>
      <c r="D17" s="119"/>
      <c r="E17" s="119"/>
      <c r="F17" s="120"/>
      <c r="G17" s="1" t="str">
        <f>+IF(B16&lt;58,LOOKUP(G16,{0;1;11.61;12.31;12.81;13.41},{"N";1;2;3;4;5}),+IF(B16&lt;64,LOOKUP(G16,{0;1;12.21;12.91;13.31;13.91},{"N";1;2;3;4;5}),+IF(B16&lt;71,LOOKUP(G16,{0;1;12.91;13.31;13.91;14.31},{"N";1;2;3;4;5}),+IF(B16&gt;70,LOOKUP(G16,{0;1;13.31;13.71;14.31;14.91},{"N";1;2;3;4;5})))))</f>
        <v>N</v>
      </c>
      <c r="H17" s="1" t="str">
        <f>+IF(B16&lt;58,LOOKUP(H16,{0;1;4.01;4.16;4.31;4.46},{"N";1;2;3;4;5}),+IF(B16&lt;64,LOOKUP(H16,{0;1;4.16;4.31;4.46;4.56},{"N";1;2;3;4;5}),+IF(B16&lt;71,LOOKUP(H16,{0;1;4.21;4.41;4.56;5.16},{"N";1;2;3;4;5}),+IF(B16&gt;70,LOOKUP(H16,{0;1;4.41;4.56;5.16;5.36},{"N";1;2;3;4;5})))))</f>
        <v>N</v>
      </c>
      <c r="I17" s="1" t="str">
        <f>+IF(B16&lt;64,LOOKUP(I16,{0;1;16;21;24;27},{"N";5;4;3;2;1}),+IF(B16&lt;71,LOOKUP(I16,{0;1;12;16;21;24},{"N";5;4;3;2;1}),+IF(B16&gt;70,LOOKUP(I16,{0;1;10;14;17;20},{"N";5;4;3;2;1}))))</f>
        <v>N</v>
      </c>
      <c r="J17" s="1" t="str">
        <f>+IF(B16&lt;71,LOOKUP(J16,{0;0.5;2;3;3.5;4},{"N";5;4;3;2;1}),+IF(B16&gt;70,LOOKUP(J16,{0;0.5;1;2;2.5;3},{"N";5;4;3;2;1})))</f>
        <v>N</v>
      </c>
      <c r="K17" s="1" t="str">
        <f>+IF(B16&lt;64,LOOKUP(K16,{0;0.1;5;7;10;14},{"N";5;4;3;2;1}),+IF(B16&lt;71,LOOKUP(K16,{0;0.1;2;5;7;10},{"N";5;4;3;2;1}),+IF(B16&gt;70,LOOKUP(K16,{0;0.1;1;3;6;8},{"N";5;4;3;2;1}))))</f>
        <v>N</v>
      </c>
      <c r="L17" s="1" t="b">
        <f>+IF(B16&gt;1,LOOKUP(L16,{0;0.1;17;23;30;35},{"N";5;4;3;2;1}))</f>
        <v>0</v>
      </c>
      <c r="M17" s="1" t="str">
        <f>+IF(B16&lt;64,LOOKUP(M16,{0;0.1;5;7;10;14},{"N";5;4;3;2;1}),+IF(B16&lt;71,LOOKUP(M16,{0;0.1;2;5;7;10},{"N";5;4;3;2;1}),+IF(B16&gt;70,LOOKUP(M16,{0;0.1;1;3;5;7},{"N";5;4;3;2;1}))))</f>
        <v>N</v>
      </c>
      <c r="N17" s="1" t="b">
        <f>+IF(B16&gt;1,LOOKUP(N16,{0;0.1;17;23;30;35},{"N";5;4;3;2;1}))</f>
        <v>0</v>
      </c>
      <c r="O17" s="90" t="e">
        <f>AVERAGEIF(G17:N17,"&lt;&gt;*(N)",G17:N17)</f>
        <v>#DIV/0!</v>
      </c>
      <c r="P17" s="75"/>
    </row>
    <row r="18" spans="1:16" s="65" customFormat="1" x14ac:dyDescent="0.3">
      <c r="A18" s="113">
        <v>9</v>
      </c>
      <c r="B18" s="108"/>
      <c r="C18" s="59"/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2"/>
      <c r="O18" s="63"/>
      <c r="P18" s="66"/>
    </row>
    <row r="19" spans="1:16" ht="20.25" thickBot="1" x14ac:dyDescent="0.35">
      <c r="A19" s="114"/>
      <c r="B19" s="109"/>
      <c r="C19" s="110"/>
      <c r="D19" s="111"/>
      <c r="E19" s="111"/>
      <c r="F19" s="112"/>
      <c r="G19" s="1" t="str">
        <f>+IF(B18&lt;58,LOOKUP(G18,{0;1;11.61;12.31;12.81;13.41},{"N";1;2;3;4;5}),+IF(B18&lt;64,LOOKUP(G18,{0;1;12.21;12.91;13.31;13.91},{"N";1;2;3;4;5}),+IF(B18&lt;71,LOOKUP(G18,{0;1;12.91;13.31;13.91;14.31},{"N";1;2;3;4;5}),+IF(B18&gt;70,LOOKUP(G18,{0;1;13.31;13.71;14.31;14.91},{"N";1;2;3;4;5})))))</f>
        <v>N</v>
      </c>
      <c r="H19" s="1" t="str">
        <f>+IF(B18&lt;58,LOOKUP(H18,{0;1;4.01;4.16;4.31;4.46},{"N";1;2;3;4;5}),+IF(B18&lt;64,LOOKUP(H18,{0;1;4.16;4.31;4.46;4.56},{"N";1;2;3;4;5}),+IF(B18&lt;71,LOOKUP(H18,{0;1;4.21;4.41;4.56;5.16},{"N";1;2;3;4;5}),+IF(B18&gt;70,LOOKUP(H18,{0;1;4.41;4.56;5.16;5.36},{"N";1;2;3;4;5})))))</f>
        <v>N</v>
      </c>
      <c r="I19" s="1" t="str">
        <f>+IF(B18&lt;64,LOOKUP(I18,{0;1;16;21;24;27},{"N";5;4;3;2;1}),+IF(B18&lt;71,LOOKUP(I18,{0;1;12;16;21;24},{"N";5;4;3;2;1}),+IF(B18&gt;70,LOOKUP(I18,{0;1;10;14;17;20},{"N";5;4;3;2;1}))))</f>
        <v>N</v>
      </c>
      <c r="J19" s="1" t="str">
        <f>+IF(B18&lt;71,LOOKUP(J18,{0;0.5;2;3;3.5;4},{"N";5;4;3;2;1}),+IF(B18&gt;70,LOOKUP(J18,{0;0.5;1;2;2.5;3},{"N";5;4;3;2;1})))</f>
        <v>N</v>
      </c>
      <c r="K19" s="1" t="str">
        <f>+IF(B18&lt;64,LOOKUP(K18,{0;0.1;5;7;10;14},{"N";5;4;3;2;1}),+IF(B18&lt;71,LOOKUP(K18,{0;0.1;2;5;7;10},{"N";5;4;3;2;1}),+IF(B18&gt;70,LOOKUP(K18,{0;0.1;1;3;6;8},{"N";5;4;3;2;1}))))</f>
        <v>N</v>
      </c>
      <c r="L19" s="1" t="b">
        <f>+IF(B18&gt;1,LOOKUP(L18,{0;0.1;17;23;30;35},{"N";5;4;3;2;1}))</f>
        <v>0</v>
      </c>
      <c r="M19" s="1" t="str">
        <f>+IF(B18&lt;64,LOOKUP(M18,{0;0.1;5;7;10;14},{"N";5;4;3;2;1}),+IF(B18&lt;71,LOOKUP(M18,{0;0.1;2;5;7;10},{"N";5;4;3;2;1}),+IF(B18&gt;70,LOOKUP(M18,{0;0.1;1;3;5;7},{"N";5;4;3;2;1}))))</f>
        <v>N</v>
      </c>
      <c r="N19" s="1" t="b">
        <f>+IF(B18&gt;1,LOOKUP(N18,{0;0.1;17;23;30;35},{"N";5;4;3;2;1}))</f>
        <v>0</v>
      </c>
      <c r="O19" s="90" t="e">
        <f>AVERAGEIF(G19:N19,"&lt;&gt;*(N)",G19:N19)</f>
        <v>#DIV/0!</v>
      </c>
      <c r="P19" s="66"/>
    </row>
    <row r="20" spans="1:16" s="65" customFormat="1" x14ac:dyDescent="0.3">
      <c r="A20" s="115">
        <v>10</v>
      </c>
      <c r="B20" s="117"/>
      <c r="C20" s="67"/>
      <c r="D20" s="67"/>
      <c r="E20" s="68"/>
      <c r="F20" s="68"/>
      <c r="G20" s="68"/>
      <c r="H20" s="68"/>
      <c r="I20" s="68"/>
      <c r="J20" s="68"/>
      <c r="K20" s="68"/>
      <c r="L20" s="68"/>
      <c r="M20" s="68"/>
      <c r="N20" s="70"/>
      <c r="O20" s="71"/>
      <c r="P20" s="66"/>
    </row>
    <row r="21" spans="1:16" s="65" customFormat="1" ht="20.25" thickBot="1" x14ac:dyDescent="0.35">
      <c r="A21" s="116"/>
      <c r="B21" s="117"/>
      <c r="C21" s="118"/>
      <c r="D21" s="119"/>
      <c r="E21" s="119"/>
      <c r="F21" s="120"/>
      <c r="G21" s="1" t="str">
        <f>+IF(B20&lt;58,LOOKUP(G20,{0;1;11.61;12.31;12.81;13.41},{"N";1;2;3;4;5}),+IF(B20&lt;64,LOOKUP(G20,{0;1;12.21;12.91;13.31;13.91},{"N";1;2;3;4;5}),+IF(B20&lt;71,LOOKUP(G20,{0;1;12.91;13.31;13.91;14.31},{"N";1;2;3;4;5}),+IF(B20&gt;70,LOOKUP(G20,{0;1;13.31;13.71;14.31;14.91},{"N";1;2;3;4;5})))))</f>
        <v>N</v>
      </c>
      <c r="H21" s="1" t="str">
        <f>+IF(B20&lt;58,LOOKUP(H20,{0;1;4.01;4.16;4.31;4.46},{"N";1;2;3;4;5}),+IF(B20&lt;64,LOOKUP(H20,{0;1;4.16;4.31;4.46;4.56},{"N";1;2;3;4;5}),+IF(B20&lt;71,LOOKUP(H20,{0;1;4.21;4.41;4.56;5.16},{"N";1;2;3;4;5}),+IF(B20&gt;70,LOOKUP(H20,{0;1;4.41;4.56;5.16;5.36},{"N";1;2;3;4;5})))))</f>
        <v>N</v>
      </c>
      <c r="I21" s="1" t="str">
        <f>+IF(B20&lt;64,LOOKUP(I20,{0;1;16;21;24;27},{"N";5;4;3;2;1}),+IF(B20&lt;71,LOOKUP(I20,{0;1;12;16;21;24},{"N";5;4;3;2;1}),+IF(B20&gt;70,LOOKUP(I20,{0;1;10;14;17;20},{"N";5;4;3;2;1}))))</f>
        <v>N</v>
      </c>
      <c r="J21" s="1" t="str">
        <f>+IF(B20&lt;71,LOOKUP(J20,{0;0.5;2;3;3.5;4},{"N";5;4;3;2;1}),+IF(B20&gt;70,LOOKUP(J20,{0;0.5;1;2;2.5;3},{"N";5;4;3;2;1})))</f>
        <v>N</v>
      </c>
      <c r="K21" s="1" t="str">
        <f>+IF(B20&lt;64,LOOKUP(K20,{0;0.1;5;7;10;14},{"N";5;4;3;2;1}),+IF(B20&lt;71,LOOKUP(K20,{0;0.1;2;5;7;10},{"N";5;4;3;2;1}),+IF(B20&gt;70,LOOKUP(K20,{0;0.1;1;3;6;8},{"N";5;4;3;2;1}))))</f>
        <v>N</v>
      </c>
      <c r="L21" s="1" t="b">
        <f>+IF(B20&gt;1,LOOKUP(L20,{0;0.1;17;23;30;35},{"N";5;4;3;2;1}))</f>
        <v>0</v>
      </c>
      <c r="M21" s="1" t="str">
        <f>+IF(B20&lt;64,LOOKUP(M20,{0;0.1;5;7;10;14},{"N";5;4;3;2;1}),+IF(B20&lt;71,LOOKUP(M20,{0;0.1;2;5;7;10},{"N";5;4;3;2;1}),+IF(B20&gt;70,LOOKUP(M20,{0;0.1;1;3;5;7},{"N";5;4;3;2;1}))))</f>
        <v>N</v>
      </c>
      <c r="N21" s="1" t="b">
        <f>+IF(B20&gt;1,LOOKUP(N20,{0;0.1;17;23;30;35},{"N";5;4;3;2;1}))</f>
        <v>0</v>
      </c>
      <c r="O21" s="90" t="e">
        <f>AVERAGEIF(G21:N21,"&lt;&gt;*(N)",G21:N21)</f>
        <v>#DIV/0!</v>
      </c>
      <c r="P21" s="66"/>
    </row>
    <row r="22" spans="1:16" s="65" customFormat="1" x14ac:dyDescent="0.3">
      <c r="A22" s="113">
        <v>11</v>
      </c>
      <c r="B22" s="108"/>
      <c r="C22" s="59"/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2"/>
      <c r="O22" s="63"/>
      <c r="P22" s="66"/>
    </row>
    <row r="23" spans="1:16" s="65" customFormat="1" ht="20.25" thickBot="1" x14ac:dyDescent="0.35">
      <c r="A23" s="114"/>
      <c r="B23" s="109"/>
      <c r="C23" s="110"/>
      <c r="D23" s="111"/>
      <c r="E23" s="111"/>
      <c r="F23" s="112"/>
      <c r="G23" s="1" t="str">
        <f>+IF(B22&lt;58,LOOKUP(G22,{0;1;11.61;12.31;12.81;13.41},{"N";1;2;3;4;5}),+IF(B22&lt;64,LOOKUP(G22,{0;1;12.21;12.91;13.31;13.91},{"N";1;2;3;4;5}),+IF(B22&lt;71,LOOKUP(G22,{0;1;12.91;13.31;13.91;14.31},{"N";1;2;3;4;5}),+IF(B22&gt;70,LOOKUP(G22,{0;1;13.31;13.71;14.31;14.91},{"N";1;2;3;4;5})))))</f>
        <v>N</v>
      </c>
      <c r="H23" s="1" t="str">
        <f>+IF(B22&lt;58,LOOKUP(H22,{0;1;4.01;4.16;4.31;4.46},{"N";1;2;3;4;5}),+IF(B22&lt;64,LOOKUP(H22,{0;1;4.16;4.31;4.46;4.56},{"N";1;2;3;4;5}),+IF(B22&lt;71,LOOKUP(H22,{0;1;4.21;4.41;4.56;5.16},{"N";1;2;3;4;5}),+IF(B22&gt;70,LOOKUP(H22,{0;1;4.41;4.56;5.16;5.36},{"N";1;2;3;4;5})))))</f>
        <v>N</v>
      </c>
      <c r="I23" s="1" t="str">
        <f>+IF(B22&lt;64,LOOKUP(I22,{0;1;16;21;24;27},{"N";5;4;3;2;1}),+IF(B22&lt;71,LOOKUP(I22,{0;1;12;16;21;24},{"N";5;4;3;2;1}),+IF(B22&gt;70,LOOKUP(I22,{0;1;10;14;17;20},{"N";5;4;3;2;1}))))</f>
        <v>N</v>
      </c>
      <c r="J23" s="1" t="str">
        <f>+IF(B22&lt;71,LOOKUP(J22,{0;0.5;2;3;3.5;4},{"N";5;4;3;2;1}),+IF(B22&gt;70,LOOKUP(J22,{0;0.5;1;2;2.5;3},{"N";5;4;3;2;1})))</f>
        <v>N</v>
      </c>
      <c r="K23" s="1" t="str">
        <f>+IF(B22&lt;64,LOOKUP(K22,{0;0.1;5;7;10;14},{"N";5;4;3;2;1}),+IF(B22&lt;71,LOOKUP(K22,{0;0.1;2;5;7;10},{"N";5;4;3;2;1}),+IF(B22&gt;70,LOOKUP(K22,{0;0.1;1;3;6;8},{"N";5;4;3;2;1}))))</f>
        <v>N</v>
      </c>
      <c r="L23" s="1" t="b">
        <f>+IF(B22&gt;1,LOOKUP(L22,{0;0.1;17;23;30;35},{"N";5;4;3;2;1}))</f>
        <v>0</v>
      </c>
      <c r="M23" s="1" t="str">
        <f>+IF(B22&lt;64,LOOKUP(M22,{0;0.1;5;7;10;14},{"N";5;4;3;2;1}),+IF(B22&lt;71,LOOKUP(M22,{0;0.1;2;5;7;10},{"N";5;4;3;2;1}),+IF(B22&gt;70,LOOKUP(M22,{0;0.1;1;3;5;7},{"N";5;4;3;2;1}))))</f>
        <v>N</v>
      </c>
      <c r="N23" s="1" t="b">
        <f>+IF(B22&gt;1,LOOKUP(N22,{0;0.1;17;23;30;35},{"N";5;4;3;2;1}))</f>
        <v>0</v>
      </c>
      <c r="O23" s="90" t="e">
        <f>AVERAGEIF(G23:N23,"&lt;&gt;*(N)",G23:N23)</f>
        <v>#DIV/0!</v>
      </c>
      <c r="P23" s="66"/>
    </row>
  </sheetData>
  <sheetProtection algorithmName="SHA-512" hashValue="m2x6wyKrU7WIBeYmCuRcAUoCtIhLRhigvKd/TCtFNlGsfOEIs+mAOqekSZM8lyGw0KZVzy+GuZJNh9tRuQSvtw==" saltValue="8nXRbWQAstMHKkz7CHX9BQ==" spinCount="100000" sheet="1" objects="1" scenarios="1"/>
  <mergeCells count="33">
    <mergeCell ref="A22:A23"/>
    <mergeCell ref="B22:B23"/>
    <mergeCell ref="C23:F23"/>
    <mergeCell ref="A18:A19"/>
    <mergeCell ref="B18:B19"/>
    <mergeCell ref="C19:F19"/>
    <mergeCell ref="A20:A21"/>
    <mergeCell ref="B20:B21"/>
    <mergeCell ref="C21:F21"/>
    <mergeCell ref="A14:A15"/>
    <mergeCell ref="B14:B15"/>
    <mergeCell ref="C15:F15"/>
    <mergeCell ref="A16:A17"/>
    <mergeCell ref="B16:B17"/>
    <mergeCell ref="C17:F17"/>
    <mergeCell ref="A10:A11"/>
    <mergeCell ref="B10:B11"/>
    <mergeCell ref="C11:F11"/>
    <mergeCell ref="A12:A13"/>
    <mergeCell ref="B12:B13"/>
    <mergeCell ref="C13:F13"/>
    <mergeCell ref="A6:A7"/>
    <mergeCell ref="B6:B7"/>
    <mergeCell ref="C7:F7"/>
    <mergeCell ref="A8:A9"/>
    <mergeCell ref="B8:B9"/>
    <mergeCell ref="C9:F9"/>
    <mergeCell ref="A2:A3"/>
    <mergeCell ref="B2:B3"/>
    <mergeCell ref="C3:F3"/>
    <mergeCell ref="A4:A5"/>
    <mergeCell ref="B4:B5"/>
    <mergeCell ref="C5:F5"/>
  </mergeCells>
  <conditionalFormatting sqref="E2">
    <cfRule type="cellIs" dxfId="7" priority="26" stopIfTrue="1" operator="between">
      <formula>1995</formula>
      <formula>1998</formula>
    </cfRule>
  </conditionalFormatting>
  <conditionalFormatting sqref="E4 E6 E8 E10 E12 E14 E16 E18 E20 E22">
    <cfRule type="cellIs" dxfId="6" priority="18" stopIfTrue="1" operator="between">
      <formula>1996</formula>
      <formula>1995</formula>
    </cfRule>
    <cfRule type="cellIs" dxfId="5" priority="24" stopIfTrue="1" operator="between">
      <formula>1995</formula>
      <formula>1996</formula>
    </cfRule>
    <cfRule type="cellIs" dxfId="4" priority="25" stopIfTrue="1" operator="between">
      <formula>1995</formula>
      <formula>1998</formula>
    </cfRule>
  </conditionalFormatting>
  <conditionalFormatting sqref="E4">
    <cfRule type="cellIs" dxfId="3" priority="23" stopIfTrue="1" operator="between">
      <formula>1996</formula>
      <formula>1996</formula>
    </cfRule>
  </conditionalFormatting>
  <conditionalFormatting sqref="E6 E8 E10 E12 E14 E16 E18 E20 E22 E2">
    <cfRule type="cellIs" dxfId="2" priority="22" stopIfTrue="1" operator="between">
      <formula>1995</formula>
      <formula>1996</formula>
    </cfRule>
  </conditionalFormatting>
  <conditionalFormatting sqref="O3">
    <cfRule type="cellIs" dxfId="1" priority="12" operator="greaterThan">
      <formula>2.5</formula>
    </cfRule>
  </conditionalFormatting>
  <conditionalFormatting sqref="O5 O7 O9 O11 O13 O15 O17 O19 O21 O23">
    <cfRule type="cellIs" dxfId="0" priority="1" operator="greaterThan">
      <formula>2.5</formula>
    </cfRule>
  </conditionalFormatting>
  <pageMargins left="0.25" right="0.25" top="0.75" bottom="0.75" header="0.3" footer="0.3"/>
  <pageSetup paperSize="9" orientation="landscape" r:id="rId1"/>
  <headerFooter alignWithMargins="0">
    <oddHeader>&amp;L&amp;D&amp;C&amp;F&amp;R&amp;A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K43"/>
  <sheetViews>
    <sheetView topLeftCell="A4" workbookViewId="0">
      <selection activeCell="A33" sqref="A33"/>
    </sheetView>
  </sheetViews>
  <sheetFormatPr defaultRowHeight="18.75" x14ac:dyDescent="0.3"/>
  <cols>
    <col min="1" max="1" width="13.140625" style="3" customWidth="1"/>
    <col min="2" max="5" width="6.7109375" style="2" customWidth="1"/>
    <col min="6" max="6" width="9.140625" style="2"/>
    <col min="7" max="7" width="12.85546875" style="3" customWidth="1"/>
    <col min="8" max="11" width="6.7109375" style="2" customWidth="1"/>
    <col min="12" max="256" width="9.140625" style="3"/>
    <col min="257" max="257" width="13.140625" style="3" customWidth="1"/>
    <col min="258" max="261" width="6.7109375" style="3" customWidth="1"/>
    <col min="262" max="262" width="9.140625" style="3"/>
    <col min="263" max="263" width="12.85546875" style="3" customWidth="1"/>
    <col min="264" max="267" width="6.7109375" style="3" customWidth="1"/>
    <col min="268" max="512" width="9.140625" style="3"/>
    <col min="513" max="513" width="13.140625" style="3" customWidth="1"/>
    <col min="514" max="517" width="6.7109375" style="3" customWidth="1"/>
    <col min="518" max="518" width="9.140625" style="3"/>
    <col min="519" max="519" width="12.85546875" style="3" customWidth="1"/>
    <col min="520" max="523" width="6.7109375" style="3" customWidth="1"/>
    <col min="524" max="768" width="9.140625" style="3"/>
    <col min="769" max="769" width="13.140625" style="3" customWidth="1"/>
    <col min="770" max="773" width="6.7109375" style="3" customWidth="1"/>
    <col min="774" max="774" width="9.140625" style="3"/>
    <col min="775" max="775" width="12.85546875" style="3" customWidth="1"/>
    <col min="776" max="779" width="6.7109375" style="3" customWidth="1"/>
    <col min="780" max="1024" width="9.140625" style="3"/>
    <col min="1025" max="1025" width="13.140625" style="3" customWidth="1"/>
    <col min="1026" max="1029" width="6.7109375" style="3" customWidth="1"/>
    <col min="1030" max="1030" width="9.140625" style="3"/>
    <col min="1031" max="1031" width="12.85546875" style="3" customWidth="1"/>
    <col min="1032" max="1035" width="6.7109375" style="3" customWidth="1"/>
    <col min="1036" max="1280" width="9.140625" style="3"/>
    <col min="1281" max="1281" width="13.140625" style="3" customWidth="1"/>
    <col min="1282" max="1285" width="6.7109375" style="3" customWidth="1"/>
    <col min="1286" max="1286" width="9.140625" style="3"/>
    <col min="1287" max="1287" width="12.85546875" style="3" customWidth="1"/>
    <col min="1288" max="1291" width="6.7109375" style="3" customWidth="1"/>
    <col min="1292" max="1536" width="9.140625" style="3"/>
    <col min="1537" max="1537" width="13.140625" style="3" customWidth="1"/>
    <col min="1538" max="1541" width="6.7109375" style="3" customWidth="1"/>
    <col min="1542" max="1542" width="9.140625" style="3"/>
    <col min="1543" max="1543" width="12.85546875" style="3" customWidth="1"/>
    <col min="1544" max="1547" width="6.7109375" style="3" customWidth="1"/>
    <col min="1548" max="1792" width="9.140625" style="3"/>
    <col min="1793" max="1793" width="13.140625" style="3" customWidth="1"/>
    <col min="1794" max="1797" width="6.7109375" style="3" customWidth="1"/>
    <col min="1798" max="1798" width="9.140625" style="3"/>
    <col min="1799" max="1799" width="12.85546875" style="3" customWidth="1"/>
    <col min="1800" max="1803" width="6.7109375" style="3" customWidth="1"/>
    <col min="1804" max="2048" width="9.140625" style="3"/>
    <col min="2049" max="2049" width="13.140625" style="3" customWidth="1"/>
    <col min="2050" max="2053" width="6.7109375" style="3" customWidth="1"/>
    <col min="2054" max="2054" width="9.140625" style="3"/>
    <col min="2055" max="2055" width="12.85546875" style="3" customWidth="1"/>
    <col min="2056" max="2059" width="6.7109375" style="3" customWidth="1"/>
    <col min="2060" max="2304" width="9.140625" style="3"/>
    <col min="2305" max="2305" width="13.140625" style="3" customWidth="1"/>
    <col min="2306" max="2309" width="6.7109375" style="3" customWidth="1"/>
    <col min="2310" max="2310" width="9.140625" style="3"/>
    <col min="2311" max="2311" width="12.85546875" style="3" customWidth="1"/>
    <col min="2312" max="2315" width="6.7109375" style="3" customWidth="1"/>
    <col min="2316" max="2560" width="9.140625" style="3"/>
    <col min="2561" max="2561" width="13.140625" style="3" customWidth="1"/>
    <col min="2562" max="2565" width="6.7109375" style="3" customWidth="1"/>
    <col min="2566" max="2566" width="9.140625" style="3"/>
    <col min="2567" max="2567" width="12.85546875" style="3" customWidth="1"/>
    <col min="2568" max="2571" width="6.7109375" style="3" customWidth="1"/>
    <col min="2572" max="2816" width="9.140625" style="3"/>
    <col min="2817" max="2817" width="13.140625" style="3" customWidth="1"/>
    <col min="2818" max="2821" width="6.7109375" style="3" customWidth="1"/>
    <col min="2822" max="2822" width="9.140625" style="3"/>
    <col min="2823" max="2823" width="12.85546875" style="3" customWidth="1"/>
    <col min="2824" max="2827" width="6.7109375" style="3" customWidth="1"/>
    <col min="2828" max="3072" width="9.140625" style="3"/>
    <col min="3073" max="3073" width="13.140625" style="3" customWidth="1"/>
    <col min="3074" max="3077" width="6.7109375" style="3" customWidth="1"/>
    <col min="3078" max="3078" width="9.140625" style="3"/>
    <col min="3079" max="3079" width="12.85546875" style="3" customWidth="1"/>
    <col min="3080" max="3083" width="6.7109375" style="3" customWidth="1"/>
    <col min="3084" max="3328" width="9.140625" style="3"/>
    <col min="3329" max="3329" width="13.140625" style="3" customWidth="1"/>
    <col min="3330" max="3333" width="6.7109375" style="3" customWidth="1"/>
    <col min="3334" max="3334" width="9.140625" style="3"/>
    <col min="3335" max="3335" width="12.85546875" style="3" customWidth="1"/>
    <col min="3336" max="3339" width="6.7109375" style="3" customWidth="1"/>
    <col min="3340" max="3584" width="9.140625" style="3"/>
    <col min="3585" max="3585" width="13.140625" style="3" customWidth="1"/>
    <col min="3586" max="3589" width="6.7109375" style="3" customWidth="1"/>
    <col min="3590" max="3590" width="9.140625" style="3"/>
    <col min="3591" max="3591" width="12.85546875" style="3" customWidth="1"/>
    <col min="3592" max="3595" width="6.7109375" style="3" customWidth="1"/>
    <col min="3596" max="3840" width="9.140625" style="3"/>
    <col min="3841" max="3841" width="13.140625" style="3" customWidth="1"/>
    <col min="3842" max="3845" width="6.7109375" style="3" customWidth="1"/>
    <col min="3846" max="3846" width="9.140625" style="3"/>
    <col min="3847" max="3847" width="12.85546875" style="3" customWidth="1"/>
    <col min="3848" max="3851" width="6.7109375" style="3" customWidth="1"/>
    <col min="3852" max="4096" width="9.140625" style="3"/>
    <col min="4097" max="4097" width="13.140625" style="3" customWidth="1"/>
    <col min="4098" max="4101" width="6.7109375" style="3" customWidth="1"/>
    <col min="4102" max="4102" width="9.140625" style="3"/>
    <col min="4103" max="4103" width="12.85546875" style="3" customWidth="1"/>
    <col min="4104" max="4107" width="6.7109375" style="3" customWidth="1"/>
    <col min="4108" max="4352" width="9.140625" style="3"/>
    <col min="4353" max="4353" width="13.140625" style="3" customWidth="1"/>
    <col min="4354" max="4357" width="6.7109375" style="3" customWidth="1"/>
    <col min="4358" max="4358" width="9.140625" style="3"/>
    <col min="4359" max="4359" width="12.85546875" style="3" customWidth="1"/>
    <col min="4360" max="4363" width="6.7109375" style="3" customWidth="1"/>
    <col min="4364" max="4608" width="9.140625" style="3"/>
    <col min="4609" max="4609" width="13.140625" style="3" customWidth="1"/>
    <col min="4610" max="4613" width="6.7109375" style="3" customWidth="1"/>
    <col min="4614" max="4614" width="9.140625" style="3"/>
    <col min="4615" max="4615" width="12.85546875" style="3" customWidth="1"/>
    <col min="4616" max="4619" width="6.7109375" style="3" customWidth="1"/>
    <col min="4620" max="4864" width="9.140625" style="3"/>
    <col min="4865" max="4865" width="13.140625" style="3" customWidth="1"/>
    <col min="4866" max="4869" width="6.7109375" style="3" customWidth="1"/>
    <col min="4870" max="4870" width="9.140625" style="3"/>
    <col min="4871" max="4871" width="12.85546875" style="3" customWidth="1"/>
    <col min="4872" max="4875" width="6.7109375" style="3" customWidth="1"/>
    <col min="4876" max="5120" width="9.140625" style="3"/>
    <col min="5121" max="5121" width="13.140625" style="3" customWidth="1"/>
    <col min="5122" max="5125" width="6.7109375" style="3" customWidth="1"/>
    <col min="5126" max="5126" width="9.140625" style="3"/>
    <col min="5127" max="5127" width="12.85546875" style="3" customWidth="1"/>
    <col min="5128" max="5131" width="6.7109375" style="3" customWidth="1"/>
    <col min="5132" max="5376" width="9.140625" style="3"/>
    <col min="5377" max="5377" width="13.140625" style="3" customWidth="1"/>
    <col min="5378" max="5381" width="6.7109375" style="3" customWidth="1"/>
    <col min="5382" max="5382" width="9.140625" style="3"/>
    <col min="5383" max="5383" width="12.85546875" style="3" customWidth="1"/>
    <col min="5384" max="5387" width="6.7109375" style="3" customWidth="1"/>
    <col min="5388" max="5632" width="9.140625" style="3"/>
    <col min="5633" max="5633" width="13.140625" style="3" customWidth="1"/>
    <col min="5634" max="5637" width="6.7109375" style="3" customWidth="1"/>
    <col min="5638" max="5638" width="9.140625" style="3"/>
    <col min="5639" max="5639" width="12.85546875" style="3" customWidth="1"/>
    <col min="5640" max="5643" width="6.7109375" style="3" customWidth="1"/>
    <col min="5644" max="5888" width="9.140625" style="3"/>
    <col min="5889" max="5889" width="13.140625" style="3" customWidth="1"/>
    <col min="5890" max="5893" width="6.7109375" style="3" customWidth="1"/>
    <col min="5894" max="5894" width="9.140625" style="3"/>
    <col min="5895" max="5895" width="12.85546875" style="3" customWidth="1"/>
    <col min="5896" max="5899" width="6.7109375" style="3" customWidth="1"/>
    <col min="5900" max="6144" width="9.140625" style="3"/>
    <col min="6145" max="6145" width="13.140625" style="3" customWidth="1"/>
    <col min="6146" max="6149" width="6.7109375" style="3" customWidth="1"/>
    <col min="6150" max="6150" width="9.140625" style="3"/>
    <col min="6151" max="6151" width="12.85546875" style="3" customWidth="1"/>
    <col min="6152" max="6155" width="6.7109375" style="3" customWidth="1"/>
    <col min="6156" max="6400" width="9.140625" style="3"/>
    <col min="6401" max="6401" width="13.140625" style="3" customWidth="1"/>
    <col min="6402" max="6405" width="6.7109375" style="3" customWidth="1"/>
    <col min="6406" max="6406" width="9.140625" style="3"/>
    <col min="6407" max="6407" width="12.85546875" style="3" customWidth="1"/>
    <col min="6408" max="6411" width="6.7109375" style="3" customWidth="1"/>
    <col min="6412" max="6656" width="9.140625" style="3"/>
    <col min="6657" max="6657" width="13.140625" style="3" customWidth="1"/>
    <col min="6658" max="6661" width="6.7109375" style="3" customWidth="1"/>
    <col min="6662" max="6662" width="9.140625" style="3"/>
    <col min="6663" max="6663" width="12.85546875" style="3" customWidth="1"/>
    <col min="6664" max="6667" width="6.7109375" style="3" customWidth="1"/>
    <col min="6668" max="6912" width="9.140625" style="3"/>
    <col min="6913" max="6913" width="13.140625" style="3" customWidth="1"/>
    <col min="6914" max="6917" width="6.7109375" style="3" customWidth="1"/>
    <col min="6918" max="6918" width="9.140625" style="3"/>
    <col min="6919" max="6919" width="12.85546875" style="3" customWidth="1"/>
    <col min="6920" max="6923" width="6.7109375" style="3" customWidth="1"/>
    <col min="6924" max="7168" width="9.140625" style="3"/>
    <col min="7169" max="7169" width="13.140625" style="3" customWidth="1"/>
    <col min="7170" max="7173" width="6.7109375" style="3" customWidth="1"/>
    <col min="7174" max="7174" width="9.140625" style="3"/>
    <col min="7175" max="7175" width="12.85546875" style="3" customWidth="1"/>
    <col min="7176" max="7179" width="6.7109375" style="3" customWidth="1"/>
    <col min="7180" max="7424" width="9.140625" style="3"/>
    <col min="7425" max="7425" width="13.140625" style="3" customWidth="1"/>
    <col min="7426" max="7429" width="6.7109375" style="3" customWidth="1"/>
    <col min="7430" max="7430" width="9.140625" style="3"/>
    <col min="7431" max="7431" width="12.85546875" style="3" customWidth="1"/>
    <col min="7432" max="7435" width="6.7109375" style="3" customWidth="1"/>
    <col min="7436" max="7680" width="9.140625" style="3"/>
    <col min="7681" max="7681" width="13.140625" style="3" customWidth="1"/>
    <col min="7682" max="7685" width="6.7109375" style="3" customWidth="1"/>
    <col min="7686" max="7686" width="9.140625" style="3"/>
    <col min="7687" max="7687" width="12.85546875" style="3" customWidth="1"/>
    <col min="7688" max="7691" width="6.7109375" style="3" customWidth="1"/>
    <col min="7692" max="7936" width="9.140625" style="3"/>
    <col min="7937" max="7937" width="13.140625" style="3" customWidth="1"/>
    <col min="7938" max="7941" width="6.7109375" style="3" customWidth="1"/>
    <col min="7942" max="7942" width="9.140625" style="3"/>
    <col min="7943" max="7943" width="12.85546875" style="3" customWidth="1"/>
    <col min="7944" max="7947" width="6.7109375" style="3" customWidth="1"/>
    <col min="7948" max="8192" width="9.140625" style="3"/>
    <col min="8193" max="8193" width="13.140625" style="3" customWidth="1"/>
    <col min="8194" max="8197" width="6.7109375" style="3" customWidth="1"/>
    <col min="8198" max="8198" width="9.140625" style="3"/>
    <col min="8199" max="8199" width="12.85546875" style="3" customWidth="1"/>
    <col min="8200" max="8203" width="6.7109375" style="3" customWidth="1"/>
    <col min="8204" max="8448" width="9.140625" style="3"/>
    <col min="8449" max="8449" width="13.140625" style="3" customWidth="1"/>
    <col min="8450" max="8453" width="6.7109375" style="3" customWidth="1"/>
    <col min="8454" max="8454" width="9.140625" style="3"/>
    <col min="8455" max="8455" width="12.85546875" style="3" customWidth="1"/>
    <col min="8456" max="8459" width="6.7109375" style="3" customWidth="1"/>
    <col min="8460" max="8704" width="9.140625" style="3"/>
    <col min="8705" max="8705" width="13.140625" style="3" customWidth="1"/>
    <col min="8706" max="8709" width="6.7109375" style="3" customWidth="1"/>
    <col min="8710" max="8710" width="9.140625" style="3"/>
    <col min="8711" max="8711" width="12.85546875" style="3" customWidth="1"/>
    <col min="8712" max="8715" width="6.7109375" style="3" customWidth="1"/>
    <col min="8716" max="8960" width="9.140625" style="3"/>
    <col min="8961" max="8961" width="13.140625" style="3" customWidth="1"/>
    <col min="8962" max="8965" width="6.7109375" style="3" customWidth="1"/>
    <col min="8966" max="8966" width="9.140625" style="3"/>
    <col min="8967" max="8967" width="12.85546875" style="3" customWidth="1"/>
    <col min="8968" max="8971" width="6.7109375" style="3" customWidth="1"/>
    <col min="8972" max="9216" width="9.140625" style="3"/>
    <col min="9217" max="9217" width="13.140625" style="3" customWidth="1"/>
    <col min="9218" max="9221" width="6.7109375" style="3" customWidth="1"/>
    <col min="9222" max="9222" width="9.140625" style="3"/>
    <col min="9223" max="9223" width="12.85546875" style="3" customWidth="1"/>
    <col min="9224" max="9227" width="6.7109375" style="3" customWidth="1"/>
    <col min="9228" max="9472" width="9.140625" style="3"/>
    <col min="9473" max="9473" width="13.140625" style="3" customWidth="1"/>
    <col min="9474" max="9477" width="6.7109375" style="3" customWidth="1"/>
    <col min="9478" max="9478" width="9.140625" style="3"/>
    <col min="9479" max="9479" width="12.85546875" style="3" customWidth="1"/>
    <col min="9480" max="9483" width="6.7109375" style="3" customWidth="1"/>
    <col min="9484" max="9728" width="9.140625" style="3"/>
    <col min="9729" max="9729" width="13.140625" style="3" customWidth="1"/>
    <col min="9730" max="9733" width="6.7109375" style="3" customWidth="1"/>
    <col min="9734" max="9734" width="9.140625" style="3"/>
    <col min="9735" max="9735" width="12.85546875" style="3" customWidth="1"/>
    <col min="9736" max="9739" width="6.7109375" style="3" customWidth="1"/>
    <col min="9740" max="9984" width="9.140625" style="3"/>
    <col min="9985" max="9985" width="13.140625" style="3" customWidth="1"/>
    <col min="9986" max="9989" width="6.7109375" style="3" customWidth="1"/>
    <col min="9990" max="9990" width="9.140625" style="3"/>
    <col min="9991" max="9991" width="12.85546875" style="3" customWidth="1"/>
    <col min="9992" max="9995" width="6.7109375" style="3" customWidth="1"/>
    <col min="9996" max="10240" width="9.140625" style="3"/>
    <col min="10241" max="10241" width="13.140625" style="3" customWidth="1"/>
    <col min="10242" max="10245" width="6.7109375" style="3" customWidth="1"/>
    <col min="10246" max="10246" width="9.140625" style="3"/>
    <col min="10247" max="10247" width="12.85546875" style="3" customWidth="1"/>
    <col min="10248" max="10251" width="6.7109375" style="3" customWidth="1"/>
    <col min="10252" max="10496" width="9.140625" style="3"/>
    <col min="10497" max="10497" width="13.140625" style="3" customWidth="1"/>
    <col min="10498" max="10501" width="6.7109375" style="3" customWidth="1"/>
    <col min="10502" max="10502" width="9.140625" style="3"/>
    <col min="10503" max="10503" width="12.85546875" style="3" customWidth="1"/>
    <col min="10504" max="10507" width="6.7109375" style="3" customWidth="1"/>
    <col min="10508" max="10752" width="9.140625" style="3"/>
    <col min="10753" max="10753" width="13.140625" style="3" customWidth="1"/>
    <col min="10754" max="10757" width="6.7109375" style="3" customWidth="1"/>
    <col min="10758" max="10758" width="9.140625" style="3"/>
    <col min="10759" max="10759" width="12.85546875" style="3" customWidth="1"/>
    <col min="10760" max="10763" width="6.7109375" style="3" customWidth="1"/>
    <col min="10764" max="11008" width="9.140625" style="3"/>
    <col min="11009" max="11009" width="13.140625" style="3" customWidth="1"/>
    <col min="11010" max="11013" width="6.7109375" style="3" customWidth="1"/>
    <col min="11014" max="11014" width="9.140625" style="3"/>
    <col min="11015" max="11015" width="12.85546875" style="3" customWidth="1"/>
    <col min="11016" max="11019" width="6.7109375" style="3" customWidth="1"/>
    <col min="11020" max="11264" width="9.140625" style="3"/>
    <col min="11265" max="11265" width="13.140625" style="3" customWidth="1"/>
    <col min="11266" max="11269" width="6.7109375" style="3" customWidth="1"/>
    <col min="11270" max="11270" width="9.140625" style="3"/>
    <col min="11271" max="11271" width="12.85546875" style="3" customWidth="1"/>
    <col min="11272" max="11275" width="6.7109375" style="3" customWidth="1"/>
    <col min="11276" max="11520" width="9.140625" style="3"/>
    <col min="11521" max="11521" width="13.140625" style="3" customWidth="1"/>
    <col min="11522" max="11525" width="6.7109375" style="3" customWidth="1"/>
    <col min="11526" max="11526" width="9.140625" style="3"/>
    <col min="11527" max="11527" width="12.85546875" style="3" customWidth="1"/>
    <col min="11528" max="11531" width="6.7109375" style="3" customWidth="1"/>
    <col min="11532" max="11776" width="9.140625" style="3"/>
    <col min="11777" max="11777" width="13.140625" style="3" customWidth="1"/>
    <col min="11778" max="11781" width="6.7109375" style="3" customWidth="1"/>
    <col min="11782" max="11782" width="9.140625" style="3"/>
    <col min="11783" max="11783" width="12.85546875" style="3" customWidth="1"/>
    <col min="11784" max="11787" width="6.7109375" style="3" customWidth="1"/>
    <col min="11788" max="12032" width="9.140625" style="3"/>
    <col min="12033" max="12033" width="13.140625" style="3" customWidth="1"/>
    <col min="12034" max="12037" width="6.7109375" style="3" customWidth="1"/>
    <col min="12038" max="12038" width="9.140625" style="3"/>
    <col min="12039" max="12039" width="12.85546875" style="3" customWidth="1"/>
    <col min="12040" max="12043" width="6.7109375" style="3" customWidth="1"/>
    <col min="12044" max="12288" width="9.140625" style="3"/>
    <col min="12289" max="12289" width="13.140625" style="3" customWidth="1"/>
    <col min="12290" max="12293" width="6.7109375" style="3" customWidth="1"/>
    <col min="12294" max="12294" width="9.140625" style="3"/>
    <col min="12295" max="12295" width="12.85546875" style="3" customWidth="1"/>
    <col min="12296" max="12299" width="6.7109375" style="3" customWidth="1"/>
    <col min="12300" max="12544" width="9.140625" style="3"/>
    <col min="12545" max="12545" width="13.140625" style="3" customWidth="1"/>
    <col min="12546" max="12549" width="6.7109375" style="3" customWidth="1"/>
    <col min="12550" max="12550" width="9.140625" style="3"/>
    <col min="12551" max="12551" width="12.85546875" style="3" customWidth="1"/>
    <col min="12552" max="12555" width="6.7109375" style="3" customWidth="1"/>
    <col min="12556" max="12800" width="9.140625" style="3"/>
    <col min="12801" max="12801" width="13.140625" style="3" customWidth="1"/>
    <col min="12802" max="12805" width="6.7109375" style="3" customWidth="1"/>
    <col min="12806" max="12806" width="9.140625" style="3"/>
    <col min="12807" max="12807" width="12.85546875" style="3" customWidth="1"/>
    <col min="12808" max="12811" width="6.7109375" style="3" customWidth="1"/>
    <col min="12812" max="13056" width="9.140625" style="3"/>
    <col min="13057" max="13057" width="13.140625" style="3" customWidth="1"/>
    <col min="13058" max="13061" width="6.7109375" style="3" customWidth="1"/>
    <col min="13062" max="13062" width="9.140625" style="3"/>
    <col min="13063" max="13063" width="12.85546875" style="3" customWidth="1"/>
    <col min="13064" max="13067" width="6.7109375" style="3" customWidth="1"/>
    <col min="13068" max="13312" width="9.140625" style="3"/>
    <col min="13313" max="13313" width="13.140625" style="3" customWidth="1"/>
    <col min="13314" max="13317" width="6.7109375" style="3" customWidth="1"/>
    <col min="13318" max="13318" width="9.140625" style="3"/>
    <col min="13319" max="13319" width="12.85546875" style="3" customWidth="1"/>
    <col min="13320" max="13323" width="6.7109375" style="3" customWidth="1"/>
    <col min="13324" max="13568" width="9.140625" style="3"/>
    <col min="13569" max="13569" width="13.140625" style="3" customWidth="1"/>
    <col min="13570" max="13573" width="6.7109375" style="3" customWidth="1"/>
    <col min="13574" max="13574" width="9.140625" style="3"/>
    <col min="13575" max="13575" width="12.85546875" style="3" customWidth="1"/>
    <col min="13576" max="13579" width="6.7109375" style="3" customWidth="1"/>
    <col min="13580" max="13824" width="9.140625" style="3"/>
    <col min="13825" max="13825" width="13.140625" style="3" customWidth="1"/>
    <col min="13826" max="13829" width="6.7109375" style="3" customWidth="1"/>
    <col min="13830" max="13830" width="9.140625" style="3"/>
    <col min="13831" max="13831" width="12.85546875" style="3" customWidth="1"/>
    <col min="13832" max="13835" width="6.7109375" style="3" customWidth="1"/>
    <col min="13836" max="14080" width="9.140625" style="3"/>
    <col min="14081" max="14081" width="13.140625" style="3" customWidth="1"/>
    <col min="14082" max="14085" width="6.7109375" style="3" customWidth="1"/>
    <col min="14086" max="14086" width="9.140625" style="3"/>
    <col min="14087" max="14087" width="12.85546875" style="3" customWidth="1"/>
    <col min="14088" max="14091" width="6.7109375" style="3" customWidth="1"/>
    <col min="14092" max="14336" width="9.140625" style="3"/>
    <col min="14337" max="14337" width="13.140625" style="3" customWidth="1"/>
    <col min="14338" max="14341" width="6.7109375" style="3" customWidth="1"/>
    <col min="14342" max="14342" width="9.140625" style="3"/>
    <col min="14343" max="14343" width="12.85546875" style="3" customWidth="1"/>
    <col min="14344" max="14347" width="6.7109375" style="3" customWidth="1"/>
    <col min="14348" max="14592" width="9.140625" style="3"/>
    <col min="14593" max="14593" width="13.140625" style="3" customWidth="1"/>
    <col min="14594" max="14597" width="6.7109375" style="3" customWidth="1"/>
    <col min="14598" max="14598" width="9.140625" style="3"/>
    <col min="14599" max="14599" width="12.85546875" style="3" customWidth="1"/>
    <col min="14600" max="14603" width="6.7109375" style="3" customWidth="1"/>
    <col min="14604" max="14848" width="9.140625" style="3"/>
    <col min="14849" max="14849" width="13.140625" style="3" customWidth="1"/>
    <col min="14850" max="14853" width="6.7109375" style="3" customWidth="1"/>
    <col min="14854" max="14854" width="9.140625" style="3"/>
    <col min="14855" max="14855" width="12.85546875" style="3" customWidth="1"/>
    <col min="14856" max="14859" width="6.7109375" style="3" customWidth="1"/>
    <col min="14860" max="15104" width="9.140625" style="3"/>
    <col min="15105" max="15105" width="13.140625" style="3" customWidth="1"/>
    <col min="15106" max="15109" width="6.7109375" style="3" customWidth="1"/>
    <col min="15110" max="15110" width="9.140625" style="3"/>
    <col min="15111" max="15111" width="12.85546875" style="3" customWidth="1"/>
    <col min="15112" max="15115" width="6.7109375" style="3" customWidth="1"/>
    <col min="15116" max="15360" width="9.140625" style="3"/>
    <col min="15361" max="15361" width="13.140625" style="3" customWidth="1"/>
    <col min="15362" max="15365" width="6.7109375" style="3" customWidth="1"/>
    <col min="15366" max="15366" width="9.140625" style="3"/>
    <col min="15367" max="15367" width="12.85546875" style="3" customWidth="1"/>
    <col min="15368" max="15371" width="6.7109375" style="3" customWidth="1"/>
    <col min="15372" max="15616" width="9.140625" style="3"/>
    <col min="15617" max="15617" width="13.140625" style="3" customWidth="1"/>
    <col min="15618" max="15621" width="6.7109375" style="3" customWidth="1"/>
    <col min="15622" max="15622" width="9.140625" style="3"/>
    <col min="15623" max="15623" width="12.85546875" style="3" customWidth="1"/>
    <col min="15624" max="15627" width="6.7109375" style="3" customWidth="1"/>
    <col min="15628" max="15872" width="9.140625" style="3"/>
    <col min="15873" max="15873" width="13.140625" style="3" customWidth="1"/>
    <col min="15874" max="15877" width="6.7109375" style="3" customWidth="1"/>
    <col min="15878" max="15878" width="9.140625" style="3"/>
    <col min="15879" max="15879" width="12.85546875" style="3" customWidth="1"/>
    <col min="15880" max="15883" width="6.7109375" style="3" customWidth="1"/>
    <col min="15884" max="16128" width="9.140625" style="3"/>
    <col min="16129" max="16129" width="13.140625" style="3" customWidth="1"/>
    <col min="16130" max="16133" width="6.7109375" style="3" customWidth="1"/>
    <col min="16134" max="16134" width="9.140625" style="3"/>
    <col min="16135" max="16135" width="12.85546875" style="3" customWidth="1"/>
    <col min="16136" max="16139" width="6.7109375" style="3" customWidth="1"/>
    <col min="16140" max="16384" width="9.140625" style="3"/>
  </cols>
  <sheetData>
    <row r="1" spans="1:11" ht="19.5" customHeight="1" thickBot="1" x14ac:dyDescent="0.35">
      <c r="A1" s="124" t="s">
        <v>14</v>
      </c>
      <c r="B1" s="125"/>
      <c r="C1" s="125"/>
      <c r="D1" s="125"/>
      <c r="E1" s="126"/>
      <c r="G1" s="121" t="s">
        <v>42</v>
      </c>
      <c r="H1" s="122"/>
      <c r="I1" s="122"/>
      <c r="J1" s="122"/>
      <c r="K1" s="123"/>
    </row>
    <row r="2" spans="1:11" ht="17.25" customHeight="1" x14ac:dyDescent="0.3">
      <c r="A2" s="92"/>
      <c r="B2" s="93" t="s">
        <v>16</v>
      </c>
      <c r="C2" s="93" t="s">
        <v>17</v>
      </c>
      <c r="D2" s="93" t="s">
        <v>18</v>
      </c>
      <c r="E2" s="94" t="s">
        <v>19</v>
      </c>
      <c r="G2" s="17"/>
      <c r="H2" s="5" t="s">
        <v>16</v>
      </c>
      <c r="I2" s="5" t="s">
        <v>17</v>
      </c>
      <c r="J2" s="5" t="s">
        <v>18</v>
      </c>
      <c r="K2" s="6" t="s">
        <v>19</v>
      </c>
    </row>
    <row r="3" spans="1:11" ht="17.25" customHeight="1" x14ac:dyDescent="0.3">
      <c r="A3" s="18" t="s">
        <v>43</v>
      </c>
      <c r="B3" s="8">
        <v>11</v>
      </c>
      <c r="C3" s="8">
        <v>11.6</v>
      </c>
      <c r="D3" s="8">
        <v>12.3</v>
      </c>
      <c r="E3" s="31">
        <v>13.1</v>
      </c>
      <c r="G3" s="18" t="s">
        <v>43</v>
      </c>
      <c r="H3" s="19">
        <v>0.22569444444444445</v>
      </c>
      <c r="I3" s="19" t="s">
        <v>44</v>
      </c>
      <c r="J3" s="20">
        <v>0.25</v>
      </c>
      <c r="K3" s="10" t="s">
        <v>45</v>
      </c>
    </row>
    <row r="4" spans="1:11" ht="17.25" customHeight="1" x14ac:dyDescent="0.3">
      <c r="A4" s="18" t="s">
        <v>46</v>
      </c>
      <c r="B4" s="8">
        <v>11</v>
      </c>
      <c r="C4" s="8">
        <v>11.6</v>
      </c>
      <c r="D4" s="8">
        <v>12.3</v>
      </c>
      <c r="E4" s="31">
        <v>13.1</v>
      </c>
      <c r="G4" s="18" t="s">
        <v>46</v>
      </c>
      <c r="H4" s="19">
        <v>0.22569444444444445</v>
      </c>
      <c r="I4" s="19" t="s">
        <v>44</v>
      </c>
      <c r="J4" s="20">
        <v>0.25</v>
      </c>
      <c r="K4" s="10" t="s">
        <v>45</v>
      </c>
    </row>
    <row r="5" spans="1:11" ht="17.25" customHeight="1" x14ac:dyDescent="0.3">
      <c r="A5" s="18" t="s">
        <v>47</v>
      </c>
      <c r="B5" s="8">
        <v>11</v>
      </c>
      <c r="C5" s="8">
        <v>11.6</v>
      </c>
      <c r="D5" s="8">
        <v>12.3</v>
      </c>
      <c r="E5" s="31">
        <v>13.1</v>
      </c>
      <c r="G5" s="18" t="s">
        <v>47</v>
      </c>
      <c r="H5" s="19">
        <v>0.22569444444444445</v>
      </c>
      <c r="I5" s="19" t="s">
        <v>44</v>
      </c>
      <c r="J5" s="20">
        <v>0.25</v>
      </c>
      <c r="K5" s="10" t="s">
        <v>45</v>
      </c>
    </row>
    <row r="6" spans="1:11" ht="17.25" customHeight="1" x14ac:dyDescent="0.3">
      <c r="A6" s="18" t="s">
        <v>48</v>
      </c>
      <c r="B6" s="8">
        <v>11</v>
      </c>
      <c r="C6" s="8">
        <v>11.6</v>
      </c>
      <c r="D6" s="8">
        <v>12.3</v>
      </c>
      <c r="E6" s="31">
        <v>13.1</v>
      </c>
      <c r="G6" s="18" t="s">
        <v>48</v>
      </c>
      <c r="H6" s="19">
        <v>0.22569444444444445</v>
      </c>
      <c r="I6" s="19" t="s">
        <v>44</v>
      </c>
      <c r="J6" s="20">
        <v>0.25</v>
      </c>
      <c r="K6" s="10" t="s">
        <v>45</v>
      </c>
    </row>
    <row r="7" spans="1:11" ht="17.25" customHeight="1" x14ac:dyDescent="0.3">
      <c r="A7" s="18" t="s">
        <v>49</v>
      </c>
      <c r="B7" s="8">
        <v>11</v>
      </c>
      <c r="C7" s="8">
        <v>11.6</v>
      </c>
      <c r="D7" s="8">
        <v>12.3</v>
      </c>
      <c r="E7" s="31">
        <v>13.1</v>
      </c>
      <c r="G7" s="18" t="s">
        <v>49</v>
      </c>
      <c r="H7" s="19">
        <v>0.22569444444444445</v>
      </c>
      <c r="I7" s="19" t="s">
        <v>44</v>
      </c>
      <c r="J7" s="20">
        <v>0.25</v>
      </c>
      <c r="K7" s="10" t="s">
        <v>45</v>
      </c>
    </row>
    <row r="8" spans="1:11" ht="17.25" customHeight="1" x14ac:dyDescent="0.3">
      <c r="A8" s="18" t="s">
        <v>50</v>
      </c>
      <c r="B8" s="8">
        <v>11</v>
      </c>
      <c r="C8" s="8">
        <v>11.6</v>
      </c>
      <c r="D8" s="8">
        <v>12.3</v>
      </c>
      <c r="E8" s="31">
        <v>13.1</v>
      </c>
      <c r="G8" s="18" t="s">
        <v>50</v>
      </c>
      <c r="H8" s="19">
        <v>0.23263888888888887</v>
      </c>
      <c r="I8" s="19">
        <v>0.24305555555555555</v>
      </c>
      <c r="J8" s="19">
        <v>0.2638888888888889</v>
      </c>
      <c r="K8" s="10">
        <v>0.27430555555555552</v>
      </c>
    </row>
    <row r="9" spans="1:11" ht="17.25" customHeight="1" x14ac:dyDescent="0.3">
      <c r="A9" s="18" t="s">
        <v>51</v>
      </c>
      <c r="B9" s="8">
        <v>11.6</v>
      </c>
      <c r="C9" s="8">
        <v>12.3</v>
      </c>
      <c r="D9" s="8">
        <v>13.1</v>
      </c>
      <c r="E9" s="31">
        <v>13.9</v>
      </c>
      <c r="G9" s="18" t="s">
        <v>51</v>
      </c>
      <c r="H9" s="19" t="s">
        <v>52</v>
      </c>
      <c r="I9" s="19">
        <v>0.25347222222222221</v>
      </c>
      <c r="J9" s="19">
        <v>0.2673611111111111</v>
      </c>
      <c r="K9" s="10">
        <v>0.28125</v>
      </c>
    </row>
    <row r="10" spans="1:11" ht="17.25" customHeight="1" thickBot="1" x14ac:dyDescent="0.35">
      <c r="A10" s="21" t="s">
        <v>53</v>
      </c>
      <c r="B10" s="32">
        <v>12.3</v>
      </c>
      <c r="C10" s="32">
        <v>12.9</v>
      </c>
      <c r="D10" s="32">
        <v>13.6</v>
      </c>
      <c r="E10" s="33">
        <v>14</v>
      </c>
      <c r="G10" s="21" t="s">
        <v>53</v>
      </c>
      <c r="H10" s="22">
        <v>0.25694444444444448</v>
      </c>
      <c r="I10" s="22">
        <v>0.27777777777777779</v>
      </c>
      <c r="J10" s="22">
        <v>0.2986111111111111</v>
      </c>
      <c r="K10" s="23">
        <v>0.31944444444444448</v>
      </c>
    </row>
    <row r="11" spans="1:11" ht="17.25" customHeight="1" thickBot="1" x14ac:dyDescent="0.35"/>
    <row r="12" spans="1:11" ht="19.5" customHeight="1" thickBot="1" x14ac:dyDescent="0.35">
      <c r="A12" s="124" t="s">
        <v>54</v>
      </c>
      <c r="B12" s="125"/>
      <c r="C12" s="125"/>
      <c r="D12" s="125"/>
      <c r="E12" s="126"/>
      <c r="G12" s="121" t="s">
        <v>29</v>
      </c>
      <c r="H12" s="122"/>
      <c r="I12" s="122"/>
      <c r="J12" s="122"/>
      <c r="K12" s="123"/>
    </row>
    <row r="13" spans="1:11" ht="17.25" customHeight="1" x14ac:dyDescent="0.3">
      <c r="A13" s="17"/>
      <c r="B13" s="5" t="s">
        <v>16</v>
      </c>
      <c r="C13" s="5" t="s">
        <v>17</v>
      </c>
      <c r="D13" s="5" t="s">
        <v>18</v>
      </c>
      <c r="E13" s="6" t="s">
        <v>19</v>
      </c>
      <c r="G13" s="17"/>
      <c r="H13" s="5" t="s">
        <v>16</v>
      </c>
      <c r="I13" s="5" t="s">
        <v>17</v>
      </c>
      <c r="J13" s="5" t="s">
        <v>18</v>
      </c>
      <c r="K13" s="6" t="s">
        <v>19</v>
      </c>
    </row>
    <row r="14" spans="1:11" ht="17.25" customHeight="1" x14ac:dyDescent="0.3">
      <c r="A14" s="18" t="s">
        <v>43</v>
      </c>
      <c r="B14" s="12">
        <v>30</v>
      </c>
      <c r="C14" s="12">
        <v>27</v>
      </c>
      <c r="D14" s="12">
        <v>24</v>
      </c>
      <c r="E14" s="13">
        <v>21</v>
      </c>
      <c r="G14" s="18" t="s">
        <v>43</v>
      </c>
      <c r="H14" s="12">
        <v>20</v>
      </c>
      <c r="I14" s="12">
        <v>16</v>
      </c>
      <c r="J14" s="12">
        <v>12</v>
      </c>
      <c r="K14" s="13">
        <v>9</v>
      </c>
    </row>
    <row r="15" spans="1:11" ht="17.25" customHeight="1" x14ac:dyDescent="0.3">
      <c r="A15" s="18" t="s">
        <v>46</v>
      </c>
      <c r="B15" s="12">
        <v>30</v>
      </c>
      <c r="C15" s="12">
        <v>27</v>
      </c>
      <c r="D15" s="12">
        <v>24</v>
      </c>
      <c r="E15" s="13">
        <v>21</v>
      </c>
      <c r="G15" s="18" t="s">
        <v>46</v>
      </c>
      <c r="H15" s="12">
        <v>20</v>
      </c>
      <c r="I15" s="12">
        <v>16</v>
      </c>
      <c r="J15" s="12">
        <v>12</v>
      </c>
      <c r="K15" s="13">
        <v>9</v>
      </c>
    </row>
    <row r="16" spans="1:11" ht="17.25" customHeight="1" x14ac:dyDescent="0.3">
      <c r="A16" s="18" t="s">
        <v>47</v>
      </c>
      <c r="B16" s="12">
        <v>30</v>
      </c>
      <c r="C16" s="12">
        <v>27</v>
      </c>
      <c r="D16" s="12">
        <v>24</v>
      </c>
      <c r="E16" s="13">
        <v>21</v>
      </c>
      <c r="G16" s="18" t="s">
        <v>47</v>
      </c>
      <c r="H16" s="12">
        <v>20</v>
      </c>
      <c r="I16" s="12">
        <v>16</v>
      </c>
      <c r="J16" s="12">
        <v>12</v>
      </c>
      <c r="K16" s="13">
        <v>9</v>
      </c>
    </row>
    <row r="17" spans="1:11" ht="17.25" customHeight="1" x14ac:dyDescent="0.3">
      <c r="A17" s="18" t="s">
        <v>48</v>
      </c>
      <c r="B17" s="12">
        <v>30</v>
      </c>
      <c r="C17" s="12">
        <v>27</v>
      </c>
      <c r="D17" s="12">
        <v>24</v>
      </c>
      <c r="E17" s="13">
        <v>21</v>
      </c>
      <c r="G17" s="18" t="s">
        <v>48</v>
      </c>
      <c r="H17" s="12">
        <v>20</v>
      </c>
      <c r="I17" s="12">
        <v>16</v>
      </c>
      <c r="J17" s="12">
        <v>12</v>
      </c>
      <c r="K17" s="13">
        <v>9</v>
      </c>
    </row>
    <row r="18" spans="1:11" ht="17.25" customHeight="1" x14ac:dyDescent="0.3">
      <c r="A18" s="18" t="s">
        <v>49</v>
      </c>
      <c r="B18" s="12">
        <v>30</v>
      </c>
      <c r="C18" s="12">
        <v>27</v>
      </c>
      <c r="D18" s="12">
        <v>24</v>
      </c>
      <c r="E18" s="13">
        <v>21</v>
      </c>
      <c r="G18" s="18" t="s">
        <v>49</v>
      </c>
      <c r="H18" s="12">
        <v>20</v>
      </c>
      <c r="I18" s="12">
        <v>16</v>
      </c>
      <c r="J18" s="12">
        <v>12</v>
      </c>
      <c r="K18" s="13">
        <v>9</v>
      </c>
    </row>
    <row r="19" spans="1:11" ht="17.25" customHeight="1" x14ac:dyDescent="0.3">
      <c r="A19" s="18" t="s">
        <v>50</v>
      </c>
      <c r="B19" s="12">
        <v>30</v>
      </c>
      <c r="C19" s="12">
        <v>27</v>
      </c>
      <c r="D19" s="12">
        <v>24</v>
      </c>
      <c r="E19" s="13">
        <v>21</v>
      </c>
      <c r="G19" s="18" t="s">
        <v>50</v>
      </c>
      <c r="H19" s="12">
        <v>20</v>
      </c>
      <c r="I19" s="12">
        <v>16</v>
      </c>
      <c r="J19" s="12">
        <v>15</v>
      </c>
      <c r="K19" s="13">
        <v>8</v>
      </c>
    </row>
    <row r="20" spans="1:11" ht="17.25" customHeight="1" x14ac:dyDescent="0.3">
      <c r="A20" s="18" t="s">
        <v>51</v>
      </c>
      <c r="B20" s="12">
        <v>27</v>
      </c>
      <c r="C20" s="12">
        <v>24</v>
      </c>
      <c r="D20" s="12">
        <v>21</v>
      </c>
      <c r="E20" s="13">
        <v>18</v>
      </c>
      <c r="G20" s="18" t="s">
        <v>51</v>
      </c>
      <c r="H20" s="12">
        <v>15</v>
      </c>
      <c r="I20" s="12">
        <v>10</v>
      </c>
      <c r="J20" s="12">
        <v>8</v>
      </c>
      <c r="K20" s="13">
        <v>5</v>
      </c>
    </row>
    <row r="21" spans="1:11" ht="17.25" customHeight="1" thickBot="1" x14ac:dyDescent="0.35">
      <c r="A21" s="21" t="s">
        <v>53</v>
      </c>
      <c r="B21" s="1">
        <v>25</v>
      </c>
      <c r="C21" s="1">
        <v>23</v>
      </c>
      <c r="D21" s="1">
        <v>20</v>
      </c>
      <c r="E21" s="24">
        <v>17</v>
      </c>
      <c r="G21" s="21" t="s">
        <v>53</v>
      </c>
      <c r="H21" s="1">
        <v>10</v>
      </c>
      <c r="I21" s="1">
        <v>8</v>
      </c>
      <c r="J21" s="1">
        <v>5</v>
      </c>
      <c r="K21" s="24">
        <v>3</v>
      </c>
    </row>
    <row r="22" spans="1:11" ht="17.25" customHeight="1" thickBot="1" x14ac:dyDescent="0.35"/>
    <row r="23" spans="1:11" ht="19.5" customHeight="1" thickBot="1" x14ac:dyDescent="0.35">
      <c r="A23" s="121" t="s">
        <v>77</v>
      </c>
      <c r="B23" s="122"/>
      <c r="C23" s="122"/>
      <c r="D23" s="122"/>
      <c r="E23" s="123"/>
      <c r="G23" s="121" t="s">
        <v>30</v>
      </c>
      <c r="H23" s="122"/>
      <c r="I23" s="122"/>
      <c r="J23" s="122"/>
      <c r="K23" s="123"/>
    </row>
    <row r="24" spans="1:11" ht="17.25" customHeight="1" x14ac:dyDescent="0.3">
      <c r="A24" s="17"/>
      <c r="B24" s="5" t="s">
        <v>16</v>
      </c>
      <c r="C24" s="5" t="s">
        <v>17</v>
      </c>
      <c r="D24" s="5" t="s">
        <v>18</v>
      </c>
      <c r="E24" s="6" t="s">
        <v>19</v>
      </c>
      <c r="G24" s="17"/>
      <c r="H24" s="5" t="s">
        <v>16</v>
      </c>
      <c r="I24" s="5" t="s">
        <v>17</v>
      </c>
      <c r="J24" s="5" t="s">
        <v>18</v>
      </c>
      <c r="K24" s="6" t="s">
        <v>19</v>
      </c>
    </row>
    <row r="25" spans="1:11" ht="17.25" customHeight="1" x14ac:dyDescent="0.3">
      <c r="A25" s="18" t="s">
        <v>43</v>
      </c>
      <c r="B25" s="12">
        <v>4</v>
      </c>
      <c r="C25" s="14">
        <v>3.5</v>
      </c>
      <c r="D25" s="12">
        <v>3</v>
      </c>
      <c r="E25" s="13">
        <v>2</v>
      </c>
      <c r="G25" s="18" t="s">
        <v>43</v>
      </c>
      <c r="H25" s="12">
        <v>40</v>
      </c>
      <c r="I25" s="12">
        <v>35</v>
      </c>
      <c r="J25" s="12">
        <v>28</v>
      </c>
      <c r="K25" s="13">
        <v>20</v>
      </c>
    </row>
    <row r="26" spans="1:11" ht="17.25" customHeight="1" x14ac:dyDescent="0.3">
      <c r="A26" s="18" t="s">
        <v>46</v>
      </c>
      <c r="B26" s="12">
        <v>4</v>
      </c>
      <c r="C26" s="14">
        <v>3.5</v>
      </c>
      <c r="D26" s="12">
        <v>3</v>
      </c>
      <c r="E26" s="13">
        <v>2</v>
      </c>
      <c r="G26" s="18" t="s">
        <v>46</v>
      </c>
      <c r="H26" s="12">
        <v>40</v>
      </c>
      <c r="I26" s="12">
        <v>35</v>
      </c>
      <c r="J26" s="12">
        <v>28</v>
      </c>
      <c r="K26" s="13">
        <v>20</v>
      </c>
    </row>
    <row r="27" spans="1:11" ht="17.25" customHeight="1" x14ac:dyDescent="0.3">
      <c r="A27" s="18" t="s">
        <v>47</v>
      </c>
      <c r="B27" s="12">
        <v>4</v>
      </c>
      <c r="C27" s="14">
        <v>3.5</v>
      </c>
      <c r="D27" s="12">
        <v>3</v>
      </c>
      <c r="E27" s="13">
        <v>2</v>
      </c>
      <c r="G27" s="18" t="s">
        <v>47</v>
      </c>
      <c r="H27" s="12">
        <v>40</v>
      </c>
      <c r="I27" s="12">
        <v>35</v>
      </c>
      <c r="J27" s="12">
        <v>28</v>
      </c>
      <c r="K27" s="13">
        <v>20</v>
      </c>
    </row>
    <row r="28" spans="1:11" ht="17.25" customHeight="1" x14ac:dyDescent="0.3">
      <c r="A28" s="18" t="s">
        <v>48</v>
      </c>
      <c r="B28" s="12">
        <v>4</v>
      </c>
      <c r="C28" s="14">
        <v>3.5</v>
      </c>
      <c r="D28" s="12">
        <v>3</v>
      </c>
      <c r="E28" s="13">
        <v>2</v>
      </c>
      <c r="G28" s="18" t="s">
        <v>48</v>
      </c>
      <c r="H28" s="12">
        <v>40</v>
      </c>
      <c r="I28" s="12">
        <v>35</v>
      </c>
      <c r="J28" s="12">
        <v>28</v>
      </c>
      <c r="K28" s="13">
        <v>20</v>
      </c>
    </row>
    <row r="29" spans="1:11" ht="17.25" customHeight="1" x14ac:dyDescent="0.3">
      <c r="A29" s="18" t="s">
        <v>49</v>
      </c>
      <c r="B29" s="12">
        <v>4</v>
      </c>
      <c r="C29" s="14">
        <v>3.5</v>
      </c>
      <c r="D29" s="12">
        <v>3</v>
      </c>
      <c r="E29" s="13">
        <v>2</v>
      </c>
      <c r="G29" s="18" t="s">
        <v>49</v>
      </c>
      <c r="H29" s="12">
        <v>40</v>
      </c>
      <c r="I29" s="12">
        <v>35</v>
      </c>
      <c r="J29" s="12">
        <v>28</v>
      </c>
      <c r="K29" s="13">
        <v>20</v>
      </c>
    </row>
    <row r="30" spans="1:11" ht="17.25" customHeight="1" x14ac:dyDescent="0.3">
      <c r="A30" s="18" t="s">
        <v>50</v>
      </c>
      <c r="B30" s="12">
        <v>4</v>
      </c>
      <c r="C30" s="14">
        <v>3.5</v>
      </c>
      <c r="D30" s="12">
        <v>3</v>
      </c>
      <c r="E30" s="13">
        <v>2</v>
      </c>
      <c r="G30" s="18" t="s">
        <v>50</v>
      </c>
      <c r="H30" s="12">
        <v>40</v>
      </c>
      <c r="I30" s="12">
        <v>35</v>
      </c>
      <c r="J30" s="12">
        <v>28</v>
      </c>
      <c r="K30" s="13">
        <v>20</v>
      </c>
    </row>
    <row r="31" spans="1:11" ht="17.25" customHeight="1" x14ac:dyDescent="0.3">
      <c r="A31" s="18" t="s">
        <v>51</v>
      </c>
      <c r="B31" s="12">
        <v>3</v>
      </c>
      <c r="C31" s="14">
        <v>2.5</v>
      </c>
      <c r="D31" s="12">
        <v>2</v>
      </c>
      <c r="E31" s="13">
        <v>1</v>
      </c>
      <c r="G31" s="18" t="s">
        <v>51</v>
      </c>
      <c r="H31" s="12">
        <v>40</v>
      </c>
      <c r="I31" s="12">
        <v>35</v>
      </c>
      <c r="J31" s="12">
        <v>28</v>
      </c>
      <c r="K31" s="13">
        <v>20</v>
      </c>
    </row>
    <row r="32" spans="1:11" ht="17.25" customHeight="1" thickBot="1" x14ac:dyDescent="0.35">
      <c r="A32" s="21" t="s">
        <v>53</v>
      </c>
      <c r="B32" s="25">
        <v>2.5</v>
      </c>
      <c r="C32" s="26">
        <v>2</v>
      </c>
      <c r="D32" s="25">
        <v>1.5</v>
      </c>
      <c r="E32" s="27">
        <v>0.5</v>
      </c>
      <c r="G32" s="21" t="s">
        <v>53</v>
      </c>
      <c r="H32" s="1">
        <v>40</v>
      </c>
      <c r="I32" s="1">
        <v>35</v>
      </c>
      <c r="J32" s="1">
        <v>28</v>
      </c>
      <c r="K32" s="24">
        <v>20</v>
      </c>
    </row>
    <row r="33" spans="1:11" ht="17.25" customHeight="1" thickBot="1" x14ac:dyDescent="0.35"/>
    <row r="34" spans="1:11" ht="19.5" customHeight="1" thickBot="1" x14ac:dyDescent="0.35">
      <c r="A34" s="121" t="s">
        <v>31</v>
      </c>
      <c r="B34" s="122"/>
      <c r="C34" s="122"/>
      <c r="D34" s="122"/>
      <c r="E34" s="123"/>
      <c r="G34" s="121" t="s">
        <v>55</v>
      </c>
      <c r="H34" s="122"/>
      <c r="I34" s="122"/>
      <c r="J34" s="122"/>
      <c r="K34" s="123"/>
    </row>
    <row r="35" spans="1:11" ht="17.25" customHeight="1" x14ac:dyDescent="0.3">
      <c r="A35" s="17"/>
      <c r="B35" s="5" t="s">
        <v>16</v>
      </c>
      <c r="C35" s="5" t="s">
        <v>17</v>
      </c>
      <c r="D35" s="5" t="s">
        <v>18</v>
      </c>
      <c r="E35" s="6" t="s">
        <v>19</v>
      </c>
      <c r="G35" s="17"/>
      <c r="H35" s="5" t="s">
        <v>16</v>
      </c>
      <c r="I35" s="5" t="s">
        <v>17</v>
      </c>
      <c r="J35" s="5" t="s">
        <v>18</v>
      </c>
      <c r="K35" s="6" t="s">
        <v>19</v>
      </c>
    </row>
    <row r="36" spans="1:11" ht="17.25" customHeight="1" x14ac:dyDescent="0.3">
      <c r="A36" s="18" t="s">
        <v>43</v>
      </c>
      <c r="B36" s="12">
        <v>20</v>
      </c>
      <c r="C36" s="12">
        <v>16</v>
      </c>
      <c r="D36" s="12">
        <v>12</v>
      </c>
      <c r="E36" s="13">
        <v>8</v>
      </c>
      <c r="G36" s="18" t="s">
        <v>43</v>
      </c>
      <c r="H36" s="12">
        <v>35</v>
      </c>
      <c r="I36" s="12">
        <v>28</v>
      </c>
      <c r="J36" s="12">
        <v>20</v>
      </c>
      <c r="K36" s="13">
        <v>15</v>
      </c>
    </row>
    <row r="37" spans="1:11" ht="17.25" customHeight="1" x14ac:dyDescent="0.3">
      <c r="A37" s="18" t="s">
        <v>46</v>
      </c>
      <c r="B37" s="12">
        <v>20</v>
      </c>
      <c r="C37" s="12">
        <v>16</v>
      </c>
      <c r="D37" s="12">
        <v>12</v>
      </c>
      <c r="E37" s="13">
        <v>8</v>
      </c>
      <c r="G37" s="18" t="s">
        <v>46</v>
      </c>
      <c r="H37" s="12">
        <v>35</v>
      </c>
      <c r="I37" s="12">
        <v>28</v>
      </c>
      <c r="J37" s="12">
        <v>20</v>
      </c>
      <c r="K37" s="13">
        <v>15</v>
      </c>
    </row>
    <row r="38" spans="1:11" ht="17.25" customHeight="1" x14ac:dyDescent="0.3">
      <c r="A38" s="18" t="s">
        <v>47</v>
      </c>
      <c r="B38" s="12">
        <v>20</v>
      </c>
      <c r="C38" s="12">
        <v>16</v>
      </c>
      <c r="D38" s="12">
        <v>12</v>
      </c>
      <c r="E38" s="13">
        <v>8</v>
      </c>
      <c r="G38" s="18" t="s">
        <v>47</v>
      </c>
      <c r="H38" s="12">
        <v>35</v>
      </c>
      <c r="I38" s="12">
        <v>28</v>
      </c>
      <c r="J38" s="12">
        <v>20</v>
      </c>
      <c r="K38" s="13">
        <v>15</v>
      </c>
    </row>
    <row r="39" spans="1:11" ht="17.25" customHeight="1" x14ac:dyDescent="0.3">
      <c r="A39" s="18" t="s">
        <v>48</v>
      </c>
      <c r="B39" s="12">
        <v>20</v>
      </c>
      <c r="C39" s="12">
        <v>16</v>
      </c>
      <c r="D39" s="12">
        <v>12</v>
      </c>
      <c r="E39" s="13">
        <v>8</v>
      </c>
      <c r="G39" s="18" t="s">
        <v>48</v>
      </c>
      <c r="H39" s="12">
        <v>35</v>
      </c>
      <c r="I39" s="12">
        <v>28</v>
      </c>
      <c r="J39" s="12">
        <v>20</v>
      </c>
      <c r="K39" s="13">
        <v>15</v>
      </c>
    </row>
    <row r="40" spans="1:11" ht="17.25" customHeight="1" x14ac:dyDescent="0.3">
      <c r="A40" s="18" t="s">
        <v>49</v>
      </c>
      <c r="B40" s="12">
        <v>20</v>
      </c>
      <c r="C40" s="12">
        <v>16</v>
      </c>
      <c r="D40" s="12">
        <v>12</v>
      </c>
      <c r="E40" s="13">
        <v>8</v>
      </c>
      <c r="G40" s="18" t="s">
        <v>49</v>
      </c>
      <c r="H40" s="12">
        <v>35</v>
      </c>
      <c r="I40" s="12">
        <v>28</v>
      </c>
      <c r="J40" s="12">
        <v>20</v>
      </c>
      <c r="K40" s="13">
        <v>15</v>
      </c>
    </row>
    <row r="41" spans="1:11" ht="17.25" customHeight="1" x14ac:dyDescent="0.3">
      <c r="A41" s="18" t="s">
        <v>50</v>
      </c>
      <c r="B41" s="12">
        <v>18</v>
      </c>
      <c r="C41" s="12">
        <v>14</v>
      </c>
      <c r="D41" s="12">
        <v>10</v>
      </c>
      <c r="E41" s="13">
        <v>7</v>
      </c>
      <c r="G41" s="18" t="s">
        <v>50</v>
      </c>
      <c r="H41" s="12">
        <v>35</v>
      </c>
      <c r="I41" s="12">
        <v>28</v>
      </c>
      <c r="J41" s="12">
        <v>20</v>
      </c>
      <c r="K41" s="13">
        <v>15</v>
      </c>
    </row>
    <row r="42" spans="1:11" ht="17.25" customHeight="1" x14ac:dyDescent="0.3">
      <c r="A42" s="18" t="s">
        <v>51</v>
      </c>
      <c r="B42" s="12">
        <v>14</v>
      </c>
      <c r="C42" s="12">
        <v>10</v>
      </c>
      <c r="D42" s="12">
        <v>5</v>
      </c>
      <c r="E42" s="13">
        <v>2</v>
      </c>
      <c r="G42" s="18" t="s">
        <v>51</v>
      </c>
      <c r="H42" s="12">
        <v>35</v>
      </c>
      <c r="I42" s="12">
        <v>28</v>
      </c>
      <c r="J42" s="12">
        <v>20</v>
      </c>
      <c r="K42" s="13">
        <v>15</v>
      </c>
    </row>
    <row r="43" spans="1:11" ht="17.25" customHeight="1" thickBot="1" x14ac:dyDescent="0.35">
      <c r="A43" s="21" t="s">
        <v>53</v>
      </c>
      <c r="B43" s="1">
        <v>10</v>
      </c>
      <c r="C43" s="1">
        <v>6</v>
      </c>
      <c r="D43" s="1">
        <v>3</v>
      </c>
      <c r="E43" s="24">
        <v>1</v>
      </c>
      <c r="G43" s="21" t="s">
        <v>53</v>
      </c>
      <c r="H43" s="1">
        <v>35</v>
      </c>
      <c r="I43" s="1">
        <v>28</v>
      </c>
      <c r="J43" s="1">
        <v>20</v>
      </c>
      <c r="K43" s="24">
        <v>15</v>
      </c>
    </row>
  </sheetData>
  <sheetProtection password="CF0F" sheet="1" objects="1" scenarios="1"/>
  <mergeCells count="8">
    <mergeCell ref="A34:E34"/>
    <mergeCell ref="G34:K34"/>
    <mergeCell ref="A1:E1"/>
    <mergeCell ref="G1:K1"/>
    <mergeCell ref="A12:E12"/>
    <mergeCell ref="G12:K12"/>
    <mergeCell ref="A23:E23"/>
    <mergeCell ref="G23:K2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40"/>
  <sheetViews>
    <sheetView workbookViewId="0">
      <selection activeCell="A22" sqref="A22"/>
    </sheetView>
  </sheetViews>
  <sheetFormatPr defaultRowHeight="18.75" x14ac:dyDescent="0.3"/>
  <cols>
    <col min="1" max="1" width="12.28515625" style="11" customWidth="1"/>
    <col min="2" max="4" width="6.7109375" style="2" customWidth="1"/>
    <col min="5" max="5" width="7.140625" style="2" customWidth="1"/>
    <col min="6" max="6" width="9.140625" style="2"/>
    <col min="7" max="7" width="12.7109375" style="11" customWidth="1"/>
    <col min="8" max="11" width="6.7109375" style="2" customWidth="1"/>
    <col min="12" max="256" width="9.140625" style="3"/>
    <col min="257" max="257" width="12.28515625" style="3" customWidth="1"/>
    <col min="258" max="260" width="6.7109375" style="3" customWidth="1"/>
    <col min="261" max="261" width="7.140625" style="3" customWidth="1"/>
    <col min="262" max="262" width="9.140625" style="3"/>
    <col min="263" max="263" width="12.7109375" style="3" customWidth="1"/>
    <col min="264" max="267" width="6.7109375" style="3" customWidth="1"/>
    <col min="268" max="512" width="9.140625" style="3"/>
    <col min="513" max="513" width="12.28515625" style="3" customWidth="1"/>
    <col min="514" max="516" width="6.7109375" style="3" customWidth="1"/>
    <col min="517" max="517" width="7.140625" style="3" customWidth="1"/>
    <col min="518" max="518" width="9.140625" style="3"/>
    <col min="519" max="519" width="12.7109375" style="3" customWidth="1"/>
    <col min="520" max="523" width="6.7109375" style="3" customWidth="1"/>
    <col min="524" max="768" width="9.140625" style="3"/>
    <col min="769" max="769" width="12.28515625" style="3" customWidth="1"/>
    <col min="770" max="772" width="6.7109375" style="3" customWidth="1"/>
    <col min="773" max="773" width="7.140625" style="3" customWidth="1"/>
    <col min="774" max="774" width="9.140625" style="3"/>
    <col min="775" max="775" width="12.7109375" style="3" customWidth="1"/>
    <col min="776" max="779" width="6.7109375" style="3" customWidth="1"/>
    <col min="780" max="1024" width="9.140625" style="3"/>
    <col min="1025" max="1025" width="12.28515625" style="3" customWidth="1"/>
    <col min="1026" max="1028" width="6.7109375" style="3" customWidth="1"/>
    <col min="1029" max="1029" width="7.140625" style="3" customWidth="1"/>
    <col min="1030" max="1030" width="9.140625" style="3"/>
    <col min="1031" max="1031" width="12.7109375" style="3" customWidth="1"/>
    <col min="1032" max="1035" width="6.7109375" style="3" customWidth="1"/>
    <col min="1036" max="1280" width="9.140625" style="3"/>
    <col min="1281" max="1281" width="12.28515625" style="3" customWidth="1"/>
    <col min="1282" max="1284" width="6.7109375" style="3" customWidth="1"/>
    <col min="1285" max="1285" width="7.140625" style="3" customWidth="1"/>
    <col min="1286" max="1286" width="9.140625" style="3"/>
    <col min="1287" max="1287" width="12.7109375" style="3" customWidth="1"/>
    <col min="1288" max="1291" width="6.7109375" style="3" customWidth="1"/>
    <col min="1292" max="1536" width="9.140625" style="3"/>
    <col min="1537" max="1537" width="12.28515625" style="3" customWidth="1"/>
    <col min="1538" max="1540" width="6.7109375" style="3" customWidth="1"/>
    <col min="1541" max="1541" width="7.140625" style="3" customWidth="1"/>
    <col min="1542" max="1542" width="9.140625" style="3"/>
    <col min="1543" max="1543" width="12.7109375" style="3" customWidth="1"/>
    <col min="1544" max="1547" width="6.7109375" style="3" customWidth="1"/>
    <col min="1548" max="1792" width="9.140625" style="3"/>
    <col min="1793" max="1793" width="12.28515625" style="3" customWidth="1"/>
    <col min="1794" max="1796" width="6.7109375" style="3" customWidth="1"/>
    <col min="1797" max="1797" width="7.140625" style="3" customWidth="1"/>
    <col min="1798" max="1798" width="9.140625" style="3"/>
    <col min="1799" max="1799" width="12.7109375" style="3" customWidth="1"/>
    <col min="1800" max="1803" width="6.7109375" style="3" customWidth="1"/>
    <col min="1804" max="2048" width="9.140625" style="3"/>
    <col min="2049" max="2049" width="12.28515625" style="3" customWidth="1"/>
    <col min="2050" max="2052" width="6.7109375" style="3" customWidth="1"/>
    <col min="2053" max="2053" width="7.140625" style="3" customWidth="1"/>
    <col min="2054" max="2054" width="9.140625" style="3"/>
    <col min="2055" max="2055" width="12.7109375" style="3" customWidth="1"/>
    <col min="2056" max="2059" width="6.7109375" style="3" customWidth="1"/>
    <col min="2060" max="2304" width="9.140625" style="3"/>
    <col min="2305" max="2305" width="12.28515625" style="3" customWidth="1"/>
    <col min="2306" max="2308" width="6.7109375" style="3" customWidth="1"/>
    <col min="2309" max="2309" width="7.140625" style="3" customWidth="1"/>
    <col min="2310" max="2310" width="9.140625" style="3"/>
    <col min="2311" max="2311" width="12.7109375" style="3" customWidth="1"/>
    <col min="2312" max="2315" width="6.7109375" style="3" customWidth="1"/>
    <col min="2316" max="2560" width="9.140625" style="3"/>
    <col min="2561" max="2561" width="12.28515625" style="3" customWidth="1"/>
    <col min="2562" max="2564" width="6.7109375" style="3" customWidth="1"/>
    <col min="2565" max="2565" width="7.140625" style="3" customWidth="1"/>
    <col min="2566" max="2566" width="9.140625" style="3"/>
    <col min="2567" max="2567" width="12.7109375" style="3" customWidth="1"/>
    <col min="2568" max="2571" width="6.7109375" style="3" customWidth="1"/>
    <col min="2572" max="2816" width="9.140625" style="3"/>
    <col min="2817" max="2817" width="12.28515625" style="3" customWidth="1"/>
    <col min="2818" max="2820" width="6.7109375" style="3" customWidth="1"/>
    <col min="2821" max="2821" width="7.140625" style="3" customWidth="1"/>
    <col min="2822" max="2822" width="9.140625" style="3"/>
    <col min="2823" max="2823" width="12.7109375" style="3" customWidth="1"/>
    <col min="2824" max="2827" width="6.7109375" style="3" customWidth="1"/>
    <col min="2828" max="3072" width="9.140625" style="3"/>
    <col min="3073" max="3073" width="12.28515625" style="3" customWidth="1"/>
    <col min="3074" max="3076" width="6.7109375" style="3" customWidth="1"/>
    <col min="3077" max="3077" width="7.140625" style="3" customWidth="1"/>
    <col min="3078" max="3078" width="9.140625" style="3"/>
    <col min="3079" max="3079" width="12.7109375" style="3" customWidth="1"/>
    <col min="3080" max="3083" width="6.7109375" style="3" customWidth="1"/>
    <col min="3084" max="3328" width="9.140625" style="3"/>
    <col min="3329" max="3329" width="12.28515625" style="3" customWidth="1"/>
    <col min="3330" max="3332" width="6.7109375" style="3" customWidth="1"/>
    <col min="3333" max="3333" width="7.140625" style="3" customWidth="1"/>
    <col min="3334" max="3334" width="9.140625" style="3"/>
    <col min="3335" max="3335" width="12.7109375" style="3" customWidth="1"/>
    <col min="3336" max="3339" width="6.7109375" style="3" customWidth="1"/>
    <col min="3340" max="3584" width="9.140625" style="3"/>
    <col min="3585" max="3585" width="12.28515625" style="3" customWidth="1"/>
    <col min="3586" max="3588" width="6.7109375" style="3" customWidth="1"/>
    <col min="3589" max="3589" width="7.140625" style="3" customWidth="1"/>
    <col min="3590" max="3590" width="9.140625" style="3"/>
    <col min="3591" max="3591" width="12.7109375" style="3" customWidth="1"/>
    <col min="3592" max="3595" width="6.7109375" style="3" customWidth="1"/>
    <col min="3596" max="3840" width="9.140625" style="3"/>
    <col min="3841" max="3841" width="12.28515625" style="3" customWidth="1"/>
    <col min="3842" max="3844" width="6.7109375" style="3" customWidth="1"/>
    <col min="3845" max="3845" width="7.140625" style="3" customWidth="1"/>
    <col min="3846" max="3846" width="9.140625" style="3"/>
    <col min="3847" max="3847" width="12.7109375" style="3" customWidth="1"/>
    <col min="3848" max="3851" width="6.7109375" style="3" customWidth="1"/>
    <col min="3852" max="4096" width="9.140625" style="3"/>
    <col min="4097" max="4097" width="12.28515625" style="3" customWidth="1"/>
    <col min="4098" max="4100" width="6.7109375" style="3" customWidth="1"/>
    <col min="4101" max="4101" width="7.140625" style="3" customWidth="1"/>
    <col min="4102" max="4102" width="9.140625" style="3"/>
    <col min="4103" max="4103" width="12.7109375" style="3" customWidth="1"/>
    <col min="4104" max="4107" width="6.7109375" style="3" customWidth="1"/>
    <col min="4108" max="4352" width="9.140625" style="3"/>
    <col min="4353" max="4353" width="12.28515625" style="3" customWidth="1"/>
    <col min="4354" max="4356" width="6.7109375" style="3" customWidth="1"/>
    <col min="4357" max="4357" width="7.140625" style="3" customWidth="1"/>
    <col min="4358" max="4358" width="9.140625" style="3"/>
    <col min="4359" max="4359" width="12.7109375" style="3" customWidth="1"/>
    <col min="4360" max="4363" width="6.7109375" style="3" customWidth="1"/>
    <col min="4364" max="4608" width="9.140625" style="3"/>
    <col min="4609" max="4609" width="12.28515625" style="3" customWidth="1"/>
    <col min="4610" max="4612" width="6.7109375" style="3" customWidth="1"/>
    <col min="4613" max="4613" width="7.140625" style="3" customWidth="1"/>
    <col min="4614" max="4614" width="9.140625" style="3"/>
    <col min="4615" max="4615" width="12.7109375" style="3" customWidth="1"/>
    <col min="4616" max="4619" width="6.7109375" style="3" customWidth="1"/>
    <col min="4620" max="4864" width="9.140625" style="3"/>
    <col min="4865" max="4865" width="12.28515625" style="3" customWidth="1"/>
    <col min="4866" max="4868" width="6.7109375" style="3" customWidth="1"/>
    <col min="4869" max="4869" width="7.140625" style="3" customWidth="1"/>
    <col min="4870" max="4870" width="9.140625" style="3"/>
    <col min="4871" max="4871" width="12.7109375" style="3" customWidth="1"/>
    <col min="4872" max="4875" width="6.7109375" style="3" customWidth="1"/>
    <col min="4876" max="5120" width="9.140625" style="3"/>
    <col min="5121" max="5121" width="12.28515625" style="3" customWidth="1"/>
    <col min="5122" max="5124" width="6.7109375" style="3" customWidth="1"/>
    <col min="5125" max="5125" width="7.140625" style="3" customWidth="1"/>
    <col min="5126" max="5126" width="9.140625" style="3"/>
    <col min="5127" max="5127" width="12.7109375" style="3" customWidth="1"/>
    <col min="5128" max="5131" width="6.7109375" style="3" customWidth="1"/>
    <col min="5132" max="5376" width="9.140625" style="3"/>
    <col min="5377" max="5377" width="12.28515625" style="3" customWidth="1"/>
    <col min="5378" max="5380" width="6.7109375" style="3" customWidth="1"/>
    <col min="5381" max="5381" width="7.140625" style="3" customWidth="1"/>
    <col min="5382" max="5382" width="9.140625" style="3"/>
    <col min="5383" max="5383" width="12.7109375" style="3" customWidth="1"/>
    <col min="5384" max="5387" width="6.7109375" style="3" customWidth="1"/>
    <col min="5388" max="5632" width="9.140625" style="3"/>
    <col min="5633" max="5633" width="12.28515625" style="3" customWidth="1"/>
    <col min="5634" max="5636" width="6.7109375" style="3" customWidth="1"/>
    <col min="5637" max="5637" width="7.140625" style="3" customWidth="1"/>
    <col min="5638" max="5638" width="9.140625" style="3"/>
    <col min="5639" max="5639" width="12.7109375" style="3" customWidth="1"/>
    <col min="5640" max="5643" width="6.7109375" style="3" customWidth="1"/>
    <col min="5644" max="5888" width="9.140625" style="3"/>
    <col min="5889" max="5889" width="12.28515625" style="3" customWidth="1"/>
    <col min="5890" max="5892" width="6.7109375" style="3" customWidth="1"/>
    <col min="5893" max="5893" width="7.140625" style="3" customWidth="1"/>
    <col min="5894" max="5894" width="9.140625" style="3"/>
    <col min="5895" max="5895" width="12.7109375" style="3" customWidth="1"/>
    <col min="5896" max="5899" width="6.7109375" style="3" customWidth="1"/>
    <col min="5900" max="6144" width="9.140625" style="3"/>
    <col min="6145" max="6145" width="12.28515625" style="3" customWidth="1"/>
    <col min="6146" max="6148" width="6.7109375" style="3" customWidth="1"/>
    <col min="6149" max="6149" width="7.140625" style="3" customWidth="1"/>
    <col min="6150" max="6150" width="9.140625" style="3"/>
    <col min="6151" max="6151" width="12.7109375" style="3" customWidth="1"/>
    <col min="6152" max="6155" width="6.7109375" style="3" customWidth="1"/>
    <col min="6156" max="6400" width="9.140625" style="3"/>
    <col min="6401" max="6401" width="12.28515625" style="3" customWidth="1"/>
    <col min="6402" max="6404" width="6.7109375" style="3" customWidth="1"/>
    <col min="6405" max="6405" width="7.140625" style="3" customWidth="1"/>
    <col min="6406" max="6406" width="9.140625" style="3"/>
    <col min="6407" max="6407" width="12.7109375" style="3" customWidth="1"/>
    <col min="6408" max="6411" width="6.7109375" style="3" customWidth="1"/>
    <col min="6412" max="6656" width="9.140625" style="3"/>
    <col min="6657" max="6657" width="12.28515625" style="3" customWidth="1"/>
    <col min="6658" max="6660" width="6.7109375" style="3" customWidth="1"/>
    <col min="6661" max="6661" width="7.140625" style="3" customWidth="1"/>
    <col min="6662" max="6662" width="9.140625" style="3"/>
    <col min="6663" max="6663" width="12.7109375" style="3" customWidth="1"/>
    <col min="6664" max="6667" width="6.7109375" style="3" customWidth="1"/>
    <col min="6668" max="6912" width="9.140625" style="3"/>
    <col min="6913" max="6913" width="12.28515625" style="3" customWidth="1"/>
    <col min="6914" max="6916" width="6.7109375" style="3" customWidth="1"/>
    <col min="6917" max="6917" width="7.140625" style="3" customWidth="1"/>
    <col min="6918" max="6918" width="9.140625" style="3"/>
    <col min="6919" max="6919" width="12.7109375" style="3" customWidth="1"/>
    <col min="6920" max="6923" width="6.7109375" style="3" customWidth="1"/>
    <col min="6924" max="7168" width="9.140625" style="3"/>
    <col min="7169" max="7169" width="12.28515625" style="3" customWidth="1"/>
    <col min="7170" max="7172" width="6.7109375" style="3" customWidth="1"/>
    <col min="7173" max="7173" width="7.140625" style="3" customWidth="1"/>
    <col min="7174" max="7174" width="9.140625" style="3"/>
    <col min="7175" max="7175" width="12.7109375" style="3" customWidth="1"/>
    <col min="7176" max="7179" width="6.7109375" style="3" customWidth="1"/>
    <col min="7180" max="7424" width="9.140625" style="3"/>
    <col min="7425" max="7425" width="12.28515625" style="3" customWidth="1"/>
    <col min="7426" max="7428" width="6.7109375" style="3" customWidth="1"/>
    <col min="7429" max="7429" width="7.140625" style="3" customWidth="1"/>
    <col min="7430" max="7430" width="9.140625" style="3"/>
    <col min="7431" max="7431" width="12.7109375" style="3" customWidth="1"/>
    <col min="7432" max="7435" width="6.7109375" style="3" customWidth="1"/>
    <col min="7436" max="7680" width="9.140625" style="3"/>
    <col min="7681" max="7681" width="12.28515625" style="3" customWidth="1"/>
    <col min="7682" max="7684" width="6.7109375" style="3" customWidth="1"/>
    <col min="7685" max="7685" width="7.140625" style="3" customWidth="1"/>
    <col min="7686" max="7686" width="9.140625" style="3"/>
    <col min="7687" max="7687" width="12.7109375" style="3" customWidth="1"/>
    <col min="7688" max="7691" width="6.7109375" style="3" customWidth="1"/>
    <col min="7692" max="7936" width="9.140625" style="3"/>
    <col min="7937" max="7937" width="12.28515625" style="3" customWidth="1"/>
    <col min="7938" max="7940" width="6.7109375" style="3" customWidth="1"/>
    <col min="7941" max="7941" width="7.140625" style="3" customWidth="1"/>
    <col min="7942" max="7942" width="9.140625" style="3"/>
    <col min="7943" max="7943" width="12.7109375" style="3" customWidth="1"/>
    <col min="7944" max="7947" width="6.7109375" style="3" customWidth="1"/>
    <col min="7948" max="8192" width="9.140625" style="3"/>
    <col min="8193" max="8193" width="12.28515625" style="3" customWidth="1"/>
    <col min="8194" max="8196" width="6.7109375" style="3" customWidth="1"/>
    <col min="8197" max="8197" width="7.140625" style="3" customWidth="1"/>
    <col min="8198" max="8198" width="9.140625" style="3"/>
    <col min="8199" max="8199" width="12.7109375" style="3" customWidth="1"/>
    <col min="8200" max="8203" width="6.7109375" style="3" customWidth="1"/>
    <col min="8204" max="8448" width="9.140625" style="3"/>
    <col min="8449" max="8449" width="12.28515625" style="3" customWidth="1"/>
    <col min="8450" max="8452" width="6.7109375" style="3" customWidth="1"/>
    <col min="8453" max="8453" width="7.140625" style="3" customWidth="1"/>
    <col min="8454" max="8454" width="9.140625" style="3"/>
    <col min="8455" max="8455" width="12.7109375" style="3" customWidth="1"/>
    <col min="8456" max="8459" width="6.7109375" style="3" customWidth="1"/>
    <col min="8460" max="8704" width="9.140625" style="3"/>
    <col min="8705" max="8705" width="12.28515625" style="3" customWidth="1"/>
    <col min="8706" max="8708" width="6.7109375" style="3" customWidth="1"/>
    <col min="8709" max="8709" width="7.140625" style="3" customWidth="1"/>
    <col min="8710" max="8710" width="9.140625" style="3"/>
    <col min="8711" max="8711" width="12.7109375" style="3" customWidth="1"/>
    <col min="8712" max="8715" width="6.7109375" style="3" customWidth="1"/>
    <col min="8716" max="8960" width="9.140625" style="3"/>
    <col min="8961" max="8961" width="12.28515625" style="3" customWidth="1"/>
    <col min="8962" max="8964" width="6.7109375" style="3" customWidth="1"/>
    <col min="8965" max="8965" width="7.140625" style="3" customWidth="1"/>
    <col min="8966" max="8966" width="9.140625" style="3"/>
    <col min="8967" max="8967" width="12.7109375" style="3" customWidth="1"/>
    <col min="8968" max="8971" width="6.7109375" style="3" customWidth="1"/>
    <col min="8972" max="9216" width="9.140625" style="3"/>
    <col min="9217" max="9217" width="12.28515625" style="3" customWidth="1"/>
    <col min="9218" max="9220" width="6.7109375" style="3" customWidth="1"/>
    <col min="9221" max="9221" width="7.140625" style="3" customWidth="1"/>
    <col min="9222" max="9222" width="9.140625" style="3"/>
    <col min="9223" max="9223" width="12.7109375" style="3" customWidth="1"/>
    <col min="9224" max="9227" width="6.7109375" style="3" customWidth="1"/>
    <col min="9228" max="9472" width="9.140625" style="3"/>
    <col min="9473" max="9473" width="12.28515625" style="3" customWidth="1"/>
    <col min="9474" max="9476" width="6.7109375" style="3" customWidth="1"/>
    <col min="9477" max="9477" width="7.140625" style="3" customWidth="1"/>
    <col min="9478" max="9478" width="9.140625" style="3"/>
    <col min="9479" max="9479" width="12.7109375" style="3" customWidth="1"/>
    <col min="9480" max="9483" width="6.7109375" style="3" customWidth="1"/>
    <col min="9484" max="9728" width="9.140625" style="3"/>
    <col min="9729" max="9729" width="12.28515625" style="3" customWidth="1"/>
    <col min="9730" max="9732" width="6.7109375" style="3" customWidth="1"/>
    <col min="9733" max="9733" width="7.140625" style="3" customWidth="1"/>
    <col min="9734" max="9734" width="9.140625" style="3"/>
    <col min="9735" max="9735" width="12.7109375" style="3" customWidth="1"/>
    <col min="9736" max="9739" width="6.7109375" style="3" customWidth="1"/>
    <col min="9740" max="9984" width="9.140625" style="3"/>
    <col min="9985" max="9985" width="12.28515625" style="3" customWidth="1"/>
    <col min="9986" max="9988" width="6.7109375" style="3" customWidth="1"/>
    <col min="9989" max="9989" width="7.140625" style="3" customWidth="1"/>
    <col min="9990" max="9990" width="9.140625" style="3"/>
    <col min="9991" max="9991" width="12.7109375" style="3" customWidth="1"/>
    <col min="9992" max="9995" width="6.7109375" style="3" customWidth="1"/>
    <col min="9996" max="10240" width="9.140625" style="3"/>
    <col min="10241" max="10241" width="12.28515625" style="3" customWidth="1"/>
    <col min="10242" max="10244" width="6.7109375" style="3" customWidth="1"/>
    <col min="10245" max="10245" width="7.140625" style="3" customWidth="1"/>
    <col min="10246" max="10246" width="9.140625" style="3"/>
    <col min="10247" max="10247" width="12.7109375" style="3" customWidth="1"/>
    <col min="10248" max="10251" width="6.7109375" style="3" customWidth="1"/>
    <col min="10252" max="10496" width="9.140625" style="3"/>
    <col min="10497" max="10497" width="12.28515625" style="3" customWidth="1"/>
    <col min="10498" max="10500" width="6.7109375" style="3" customWidth="1"/>
    <col min="10501" max="10501" width="7.140625" style="3" customWidth="1"/>
    <col min="10502" max="10502" width="9.140625" style="3"/>
    <col min="10503" max="10503" width="12.7109375" style="3" customWidth="1"/>
    <col min="10504" max="10507" width="6.7109375" style="3" customWidth="1"/>
    <col min="10508" max="10752" width="9.140625" style="3"/>
    <col min="10753" max="10753" width="12.28515625" style="3" customWidth="1"/>
    <col min="10754" max="10756" width="6.7109375" style="3" customWidth="1"/>
    <col min="10757" max="10757" width="7.140625" style="3" customWidth="1"/>
    <col min="10758" max="10758" width="9.140625" style="3"/>
    <col min="10759" max="10759" width="12.7109375" style="3" customWidth="1"/>
    <col min="10760" max="10763" width="6.7109375" style="3" customWidth="1"/>
    <col min="10764" max="11008" width="9.140625" style="3"/>
    <col min="11009" max="11009" width="12.28515625" style="3" customWidth="1"/>
    <col min="11010" max="11012" width="6.7109375" style="3" customWidth="1"/>
    <col min="11013" max="11013" width="7.140625" style="3" customWidth="1"/>
    <col min="11014" max="11014" width="9.140625" style="3"/>
    <col min="11015" max="11015" width="12.7109375" style="3" customWidth="1"/>
    <col min="11016" max="11019" width="6.7109375" style="3" customWidth="1"/>
    <col min="11020" max="11264" width="9.140625" style="3"/>
    <col min="11265" max="11265" width="12.28515625" style="3" customWidth="1"/>
    <col min="11266" max="11268" width="6.7109375" style="3" customWidth="1"/>
    <col min="11269" max="11269" width="7.140625" style="3" customWidth="1"/>
    <col min="11270" max="11270" width="9.140625" style="3"/>
    <col min="11271" max="11271" width="12.7109375" style="3" customWidth="1"/>
    <col min="11272" max="11275" width="6.7109375" style="3" customWidth="1"/>
    <col min="11276" max="11520" width="9.140625" style="3"/>
    <col min="11521" max="11521" width="12.28515625" style="3" customWidth="1"/>
    <col min="11522" max="11524" width="6.7109375" style="3" customWidth="1"/>
    <col min="11525" max="11525" width="7.140625" style="3" customWidth="1"/>
    <col min="11526" max="11526" width="9.140625" style="3"/>
    <col min="11527" max="11527" width="12.7109375" style="3" customWidth="1"/>
    <col min="11528" max="11531" width="6.7109375" style="3" customWidth="1"/>
    <col min="11532" max="11776" width="9.140625" style="3"/>
    <col min="11777" max="11777" width="12.28515625" style="3" customWidth="1"/>
    <col min="11778" max="11780" width="6.7109375" style="3" customWidth="1"/>
    <col min="11781" max="11781" width="7.140625" style="3" customWidth="1"/>
    <col min="11782" max="11782" width="9.140625" style="3"/>
    <col min="11783" max="11783" width="12.7109375" style="3" customWidth="1"/>
    <col min="11784" max="11787" width="6.7109375" style="3" customWidth="1"/>
    <col min="11788" max="12032" width="9.140625" style="3"/>
    <col min="12033" max="12033" width="12.28515625" style="3" customWidth="1"/>
    <col min="12034" max="12036" width="6.7109375" style="3" customWidth="1"/>
    <col min="12037" max="12037" width="7.140625" style="3" customWidth="1"/>
    <col min="12038" max="12038" width="9.140625" style="3"/>
    <col min="12039" max="12039" width="12.7109375" style="3" customWidth="1"/>
    <col min="12040" max="12043" width="6.7109375" style="3" customWidth="1"/>
    <col min="12044" max="12288" width="9.140625" style="3"/>
    <col min="12289" max="12289" width="12.28515625" style="3" customWidth="1"/>
    <col min="12290" max="12292" width="6.7109375" style="3" customWidth="1"/>
    <col min="12293" max="12293" width="7.140625" style="3" customWidth="1"/>
    <col min="12294" max="12294" width="9.140625" style="3"/>
    <col min="12295" max="12295" width="12.7109375" style="3" customWidth="1"/>
    <col min="12296" max="12299" width="6.7109375" style="3" customWidth="1"/>
    <col min="12300" max="12544" width="9.140625" style="3"/>
    <col min="12545" max="12545" width="12.28515625" style="3" customWidth="1"/>
    <col min="12546" max="12548" width="6.7109375" style="3" customWidth="1"/>
    <col min="12549" max="12549" width="7.140625" style="3" customWidth="1"/>
    <col min="12550" max="12550" width="9.140625" style="3"/>
    <col min="12551" max="12551" width="12.7109375" style="3" customWidth="1"/>
    <col min="12552" max="12555" width="6.7109375" style="3" customWidth="1"/>
    <col min="12556" max="12800" width="9.140625" style="3"/>
    <col min="12801" max="12801" width="12.28515625" style="3" customWidth="1"/>
    <col min="12802" max="12804" width="6.7109375" style="3" customWidth="1"/>
    <col min="12805" max="12805" width="7.140625" style="3" customWidth="1"/>
    <col min="12806" max="12806" width="9.140625" style="3"/>
    <col min="12807" max="12807" width="12.7109375" style="3" customWidth="1"/>
    <col min="12808" max="12811" width="6.7109375" style="3" customWidth="1"/>
    <col min="12812" max="13056" width="9.140625" style="3"/>
    <col min="13057" max="13057" width="12.28515625" style="3" customWidth="1"/>
    <col min="13058" max="13060" width="6.7109375" style="3" customWidth="1"/>
    <col min="13061" max="13061" width="7.140625" style="3" customWidth="1"/>
    <col min="13062" max="13062" width="9.140625" style="3"/>
    <col min="13063" max="13063" width="12.7109375" style="3" customWidth="1"/>
    <col min="13064" max="13067" width="6.7109375" style="3" customWidth="1"/>
    <col min="13068" max="13312" width="9.140625" style="3"/>
    <col min="13313" max="13313" width="12.28515625" style="3" customWidth="1"/>
    <col min="13314" max="13316" width="6.7109375" style="3" customWidth="1"/>
    <col min="13317" max="13317" width="7.140625" style="3" customWidth="1"/>
    <col min="13318" max="13318" width="9.140625" style="3"/>
    <col min="13319" max="13319" width="12.7109375" style="3" customWidth="1"/>
    <col min="13320" max="13323" width="6.7109375" style="3" customWidth="1"/>
    <col min="13324" max="13568" width="9.140625" style="3"/>
    <col min="13569" max="13569" width="12.28515625" style="3" customWidth="1"/>
    <col min="13570" max="13572" width="6.7109375" style="3" customWidth="1"/>
    <col min="13573" max="13573" width="7.140625" style="3" customWidth="1"/>
    <col min="13574" max="13574" width="9.140625" style="3"/>
    <col min="13575" max="13575" width="12.7109375" style="3" customWidth="1"/>
    <col min="13576" max="13579" width="6.7109375" style="3" customWidth="1"/>
    <col min="13580" max="13824" width="9.140625" style="3"/>
    <col min="13825" max="13825" width="12.28515625" style="3" customWidth="1"/>
    <col min="13826" max="13828" width="6.7109375" style="3" customWidth="1"/>
    <col min="13829" max="13829" width="7.140625" style="3" customWidth="1"/>
    <col min="13830" max="13830" width="9.140625" style="3"/>
    <col min="13831" max="13831" width="12.7109375" style="3" customWidth="1"/>
    <col min="13832" max="13835" width="6.7109375" style="3" customWidth="1"/>
    <col min="13836" max="14080" width="9.140625" style="3"/>
    <col min="14081" max="14081" width="12.28515625" style="3" customWidth="1"/>
    <col min="14082" max="14084" width="6.7109375" style="3" customWidth="1"/>
    <col min="14085" max="14085" width="7.140625" style="3" customWidth="1"/>
    <col min="14086" max="14086" width="9.140625" style="3"/>
    <col min="14087" max="14087" width="12.7109375" style="3" customWidth="1"/>
    <col min="14088" max="14091" width="6.7109375" style="3" customWidth="1"/>
    <col min="14092" max="14336" width="9.140625" style="3"/>
    <col min="14337" max="14337" width="12.28515625" style="3" customWidth="1"/>
    <col min="14338" max="14340" width="6.7109375" style="3" customWidth="1"/>
    <col min="14341" max="14341" width="7.140625" style="3" customWidth="1"/>
    <col min="14342" max="14342" width="9.140625" style="3"/>
    <col min="14343" max="14343" width="12.7109375" style="3" customWidth="1"/>
    <col min="14344" max="14347" width="6.7109375" style="3" customWidth="1"/>
    <col min="14348" max="14592" width="9.140625" style="3"/>
    <col min="14593" max="14593" width="12.28515625" style="3" customWidth="1"/>
    <col min="14594" max="14596" width="6.7109375" style="3" customWidth="1"/>
    <col min="14597" max="14597" width="7.140625" style="3" customWidth="1"/>
    <col min="14598" max="14598" width="9.140625" style="3"/>
    <col min="14599" max="14599" width="12.7109375" style="3" customWidth="1"/>
    <col min="14600" max="14603" width="6.7109375" style="3" customWidth="1"/>
    <col min="14604" max="14848" width="9.140625" style="3"/>
    <col min="14849" max="14849" width="12.28515625" style="3" customWidth="1"/>
    <col min="14850" max="14852" width="6.7109375" style="3" customWidth="1"/>
    <col min="14853" max="14853" width="7.140625" style="3" customWidth="1"/>
    <col min="14854" max="14854" width="9.140625" style="3"/>
    <col min="14855" max="14855" width="12.7109375" style="3" customWidth="1"/>
    <col min="14856" max="14859" width="6.7109375" style="3" customWidth="1"/>
    <col min="14860" max="15104" width="9.140625" style="3"/>
    <col min="15105" max="15105" width="12.28515625" style="3" customWidth="1"/>
    <col min="15106" max="15108" width="6.7109375" style="3" customWidth="1"/>
    <col min="15109" max="15109" width="7.140625" style="3" customWidth="1"/>
    <col min="15110" max="15110" width="9.140625" style="3"/>
    <col min="15111" max="15111" width="12.7109375" style="3" customWidth="1"/>
    <col min="15112" max="15115" width="6.7109375" style="3" customWidth="1"/>
    <col min="15116" max="15360" width="9.140625" style="3"/>
    <col min="15361" max="15361" width="12.28515625" style="3" customWidth="1"/>
    <col min="15362" max="15364" width="6.7109375" style="3" customWidth="1"/>
    <col min="15365" max="15365" width="7.140625" style="3" customWidth="1"/>
    <col min="15366" max="15366" width="9.140625" style="3"/>
    <col min="15367" max="15367" width="12.7109375" style="3" customWidth="1"/>
    <col min="15368" max="15371" width="6.7109375" style="3" customWidth="1"/>
    <col min="15372" max="15616" width="9.140625" style="3"/>
    <col min="15617" max="15617" width="12.28515625" style="3" customWidth="1"/>
    <col min="15618" max="15620" width="6.7109375" style="3" customWidth="1"/>
    <col min="15621" max="15621" width="7.140625" style="3" customWidth="1"/>
    <col min="15622" max="15622" width="9.140625" style="3"/>
    <col min="15623" max="15623" width="12.7109375" style="3" customWidth="1"/>
    <col min="15624" max="15627" width="6.7109375" style="3" customWidth="1"/>
    <col min="15628" max="15872" width="9.140625" style="3"/>
    <col min="15873" max="15873" width="12.28515625" style="3" customWidth="1"/>
    <col min="15874" max="15876" width="6.7109375" style="3" customWidth="1"/>
    <col min="15877" max="15877" width="7.140625" style="3" customWidth="1"/>
    <col min="15878" max="15878" width="9.140625" style="3"/>
    <col min="15879" max="15879" width="12.7109375" style="3" customWidth="1"/>
    <col min="15880" max="15883" width="6.7109375" style="3" customWidth="1"/>
    <col min="15884" max="16128" width="9.140625" style="3"/>
    <col min="16129" max="16129" width="12.28515625" style="3" customWidth="1"/>
    <col min="16130" max="16132" width="6.7109375" style="3" customWidth="1"/>
    <col min="16133" max="16133" width="7.140625" style="3" customWidth="1"/>
    <col min="16134" max="16134" width="9.140625" style="3"/>
    <col min="16135" max="16135" width="12.7109375" style="3" customWidth="1"/>
    <col min="16136" max="16139" width="6.7109375" style="3" customWidth="1"/>
    <col min="16140" max="16384" width="9.140625" style="3"/>
  </cols>
  <sheetData>
    <row r="1" spans="1:11" ht="19.5" customHeight="1" thickBot="1" x14ac:dyDescent="0.35">
      <c r="A1" s="124" t="s">
        <v>14</v>
      </c>
      <c r="B1" s="125"/>
      <c r="C1" s="125"/>
      <c r="D1" s="125"/>
      <c r="E1" s="126"/>
      <c r="G1" s="121" t="s">
        <v>15</v>
      </c>
      <c r="H1" s="122"/>
      <c r="I1" s="122"/>
      <c r="J1" s="122"/>
      <c r="K1" s="123"/>
    </row>
    <row r="2" spans="1:11" ht="19.5" thickBot="1" x14ac:dyDescent="0.35">
      <c r="A2" s="100"/>
      <c r="B2" s="97" t="s">
        <v>16</v>
      </c>
      <c r="C2" s="97" t="s">
        <v>17</v>
      </c>
      <c r="D2" s="97" t="s">
        <v>18</v>
      </c>
      <c r="E2" s="98" t="s">
        <v>19</v>
      </c>
      <c r="G2" s="4"/>
      <c r="H2" s="5" t="s">
        <v>16</v>
      </c>
      <c r="I2" s="5" t="s">
        <v>17</v>
      </c>
      <c r="J2" s="5" t="s">
        <v>18</v>
      </c>
      <c r="K2" s="6" t="s">
        <v>19</v>
      </c>
    </row>
    <row r="3" spans="1:11" x14ac:dyDescent="0.3">
      <c r="A3" s="101" t="s">
        <v>21</v>
      </c>
      <c r="B3" s="102">
        <v>11.6</v>
      </c>
      <c r="C3" s="102">
        <v>12.3</v>
      </c>
      <c r="D3" s="102">
        <v>12.8</v>
      </c>
      <c r="E3" s="103">
        <v>13.4</v>
      </c>
      <c r="G3" s="7" t="s">
        <v>21</v>
      </c>
      <c r="H3" s="9">
        <v>0.16666666666666666</v>
      </c>
      <c r="I3" s="9">
        <v>0.17708333333333334</v>
      </c>
      <c r="J3" s="9">
        <v>0.1875</v>
      </c>
      <c r="K3" s="28">
        <v>0.19791666666666666</v>
      </c>
    </row>
    <row r="4" spans="1:11" x14ac:dyDescent="0.3">
      <c r="A4" s="95" t="s">
        <v>22</v>
      </c>
      <c r="B4" s="99">
        <v>11.6</v>
      </c>
      <c r="C4" s="99">
        <v>12.3</v>
      </c>
      <c r="D4" s="99">
        <v>12.8</v>
      </c>
      <c r="E4" s="104">
        <v>13.4</v>
      </c>
      <c r="G4" s="7" t="s">
        <v>22</v>
      </c>
      <c r="H4" s="9">
        <v>0.16666666666666666</v>
      </c>
      <c r="I4" s="9">
        <v>0.17708333333333334</v>
      </c>
      <c r="J4" s="9">
        <v>0.1875</v>
      </c>
      <c r="K4" s="28">
        <v>0.19791666666666666</v>
      </c>
    </row>
    <row r="5" spans="1:11" x14ac:dyDescent="0.3">
      <c r="A5" s="95" t="s">
        <v>23</v>
      </c>
      <c r="B5" s="99">
        <v>11.6</v>
      </c>
      <c r="C5" s="99">
        <v>12.3</v>
      </c>
      <c r="D5" s="99">
        <v>12.8</v>
      </c>
      <c r="E5" s="104">
        <v>13.4</v>
      </c>
      <c r="G5" s="7" t="s">
        <v>23</v>
      </c>
      <c r="H5" s="9">
        <v>0.16666666666666666</v>
      </c>
      <c r="I5" s="9">
        <v>0.17708333333333334</v>
      </c>
      <c r="J5" s="9">
        <v>0.1875</v>
      </c>
      <c r="K5" s="28">
        <v>0.19791666666666666</v>
      </c>
    </row>
    <row r="6" spans="1:11" x14ac:dyDescent="0.3">
      <c r="A6" s="95" t="s">
        <v>24</v>
      </c>
      <c r="B6" s="99">
        <v>11.6</v>
      </c>
      <c r="C6" s="99">
        <v>12.3</v>
      </c>
      <c r="D6" s="99">
        <v>12.8</v>
      </c>
      <c r="E6" s="104">
        <v>13.4</v>
      </c>
      <c r="G6" s="7" t="s">
        <v>24</v>
      </c>
      <c r="H6" s="9">
        <v>0.16666666666666666</v>
      </c>
      <c r="I6" s="9">
        <v>0.17708333333333334</v>
      </c>
      <c r="J6" s="9">
        <v>0.1875</v>
      </c>
      <c r="K6" s="28">
        <v>0.19791666666666666</v>
      </c>
    </row>
    <row r="7" spans="1:11" x14ac:dyDescent="0.3">
      <c r="A7" s="95" t="s">
        <v>25</v>
      </c>
      <c r="B7" s="99">
        <v>12.2</v>
      </c>
      <c r="C7" s="99">
        <v>12.9</v>
      </c>
      <c r="D7" s="99">
        <v>13.3</v>
      </c>
      <c r="E7" s="104">
        <v>13.9</v>
      </c>
      <c r="G7" s="7" t="s">
        <v>25</v>
      </c>
      <c r="H7" s="9">
        <v>0.17708333333333334</v>
      </c>
      <c r="I7" s="9">
        <v>0.1875</v>
      </c>
      <c r="J7" s="9">
        <v>0.19791666666666666</v>
      </c>
      <c r="K7" s="28">
        <v>0.20486111111111113</v>
      </c>
    </row>
    <row r="8" spans="1:11" x14ac:dyDescent="0.3">
      <c r="A8" s="95" t="s">
        <v>26</v>
      </c>
      <c r="B8" s="99">
        <v>12.9</v>
      </c>
      <c r="C8" s="99">
        <v>13.3</v>
      </c>
      <c r="D8" s="99">
        <v>13.9</v>
      </c>
      <c r="E8" s="104">
        <v>14.3</v>
      </c>
      <c r="G8" s="7" t="s">
        <v>26</v>
      </c>
      <c r="H8" s="9">
        <v>0.18055555555555555</v>
      </c>
      <c r="I8" s="9">
        <v>0.19444444444444445</v>
      </c>
      <c r="J8" s="9">
        <v>0.20486111111111113</v>
      </c>
      <c r="K8" s="10">
        <v>0.21875</v>
      </c>
    </row>
    <row r="9" spans="1:11" ht="19.5" thickBot="1" x14ac:dyDescent="0.35">
      <c r="A9" s="96" t="s">
        <v>27</v>
      </c>
      <c r="B9" s="105">
        <v>13.3</v>
      </c>
      <c r="C9" s="105">
        <v>13.7</v>
      </c>
      <c r="D9" s="105">
        <v>14.3</v>
      </c>
      <c r="E9" s="106">
        <v>14.9</v>
      </c>
      <c r="G9" s="29" t="s">
        <v>27</v>
      </c>
      <c r="H9" s="30">
        <v>0.19444444444444445</v>
      </c>
      <c r="I9" s="30">
        <v>0.20486111111111113</v>
      </c>
      <c r="J9" s="23">
        <v>0.21875</v>
      </c>
      <c r="K9" s="23">
        <v>0.23263888888888887</v>
      </c>
    </row>
    <row r="10" spans="1:11" ht="19.5" thickBot="1" x14ac:dyDescent="0.35"/>
    <row r="11" spans="1:11" ht="19.5" customHeight="1" thickBot="1" x14ac:dyDescent="0.35">
      <c r="A11" s="124" t="s">
        <v>28</v>
      </c>
      <c r="B11" s="125"/>
      <c r="C11" s="125"/>
      <c r="D11" s="125"/>
      <c r="E11" s="126"/>
      <c r="G11" s="121" t="s">
        <v>29</v>
      </c>
      <c r="H11" s="122"/>
      <c r="I11" s="122"/>
      <c r="J11" s="122"/>
      <c r="K11" s="123"/>
    </row>
    <row r="12" spans="1:11" x14ac:dyDescent="0.3">
      <c r="A12" s="7"/>
      <c r="B12" s="5" t="s">
        <v>16</v>
      </c>
      <c r="C12" s="5" t="s">
        <v>17</v>
      </c>
      <c r="D12" s="5" t="s">
        <v>18</v>
      </c>
      <c r="E12" s="6" t="s">
        <v>19</v>
      </c>
      <c r="G12" s="7"/>
      <c r="H12" s="5" t="s">
        <v>16</v>
      </c>
      <c r="I12" s="5" t="s">
        <v>17</v>
      </c>
      <c r="J12" s="5" t="s">
        <v>18</v>
      </c>
      <c r="K12" s="6" t="s">
        <v>19</v>
      </c>
    </row>
    <row r="13" spans="1:11" x14ac:dyDescent="0.3">
      <c r="A13" s="7" t="s">
        <v>21</v>
      </c>
      <c r="B13" s="12">
        <v>27</v>
      </c>
      <c r="C13" s="12">
        <v>24</v>
      </c>
      <c r="D13" s="12">
        <v>21</v>
      </c>
      <c r="E13" s="13">
        <v>16</v>
      </c>
      <c r="G13" s="7" t="s">
        <v>21</v>
      </c>
      <c r="H13" s="12">
        <v>14</v>
      </c>
      <c r="I13" s="12">
        <v>10</v>
      </c>
      <c r="J13" s="12">
        <v>7</v>
      </c>
      <c r="K13" s="13">
        <v>5</v>
      </c>
    </row>
    <row r="14" spans="1:11" x14ac:dyDescent="0.3">
      <c r="A14" s="7" t="s">
        <v>22</v>
      </c>
      <c r="B14" s="12">
        <v>27</v>
      </c>
      <c r="C14" s="12">
        <v>24</v>
      </c>
      <c r="D14" s="12">
        <v>21</v>
      </c>
      <c r="E14" s="13">
        <v>16</v>
      </c>
      <c r="G14" s="7" t="s">
        <v>22</v>
      </c>
      <c r="H14" s="12">
        <v>14</v>
      </c>
      <c r="I14" s="12">
        <v>10</v>
      </c>
      <c r="J14" s="12">
        <v>7</v>
      </c>
      <c r="K14" s="13">
        <v>5</v>
      </c>
    </row>
    <row r="15" spans="1:11" x14ac:dyDescent="0.3">
      <c r="A15" s="7" t="s">
        <v>23</v>
      </c>
      <c r="B15" s="12">
        <v>27</v>
      </c>
      <c r="C15" s="12">
        <v>24</v>
      </c>
      <c r="D15" s="12">
        <v>21</v>
      </c>
      <c r="E15" s="13">
        <v>16</v>
      </c>
      <c r="G15" s="7" t="s">
        <v>23</v>
      </c>
      <c r="H15" s="12">
        <v>14</v>
      </c>
      <c r="I15" s="12">
        <v>10</v>
      </c>
      <c r="J15" s="12">
        <v>7</v>
      </c>
      <c r="K15" s="13">
        <v>5</v>
      </c>
    </row>
    <row r="16" spans="1:11" x14ac:dyDescent="0.3">
      <c r="A16" s="7" t="s">
        <v>24</v>
      </c>
      <c r="B16" s="12">
        <v>27</v>
      </c>
      <c r="C16" s="12">
        <v>24</v>
      </c>
      <c r="D16" s="12">
        <v>21</v>
      </c>
      <c r="E16" s="13">
        <v>16</v>
      </c>
      <c r="G16" s="7" t="s">
        <v>24</v>
      </c>
      <c r="H16" s="12">
        <v>14</v>
      </c>
      <c r="I16" s="12">
        <v>10</v>
      </c>
      <c r="J16" s="12">
        <v>7</v>
      </c>
      <c r="K16" s="13">
        <v>5</v>
      </c>
    </row>
    <row r="17" spans="1:11" x14ac:dyDescent="0.3">
      <c r="A17" s="7" t="s">
        <v>25</v>
      </c>
      <c r="B17" s="12">
        <v>27</v>
      </c>
      <c r="C17" s="12">
        <v>24</v>
      </c>
      <c r="D17" s="12">
        <v>21</v>
      </c>
      <c r="E17" s="13">
        <v>16</v>
      </c>
      <c r="G17" s="7" t="s">
        <v>25</v>
      </c>
      <c r="H17" s="12">
        <v>14</v>
      </c>
      <c r="I17" s="12">
        <v>10</v>
      </c>
      <c r="J17" s="12">
        <v>7</v>
      </c>
      <c r="K17" s="13">
        <v>5</v>
      </c>
    </row>
    <row r="18" spans="1:11" x14ac:dyDescent="0.3">
      <c r="A18" s="7" t="s">
        <v>26</v>
      </c>
      <c r="B18" s="12">
        <v>24</v>
      </c>
      <c r="C18" s="12">
        <v>21</v>
      </c>
      <c r="D18" s="12">
        <v>16</v>
      </c>
      <c r="E18" s="13">
        <v>12</v>
      </c>
      <c r="G18" s="7" t="s">
        <v>26</v>
      </c>
      <c r="H18" s="12">
        <v>10</v>
      </c>
      <c r="I18" s="12">
        <v>7</v>
      </c>
      <c r="J18" s="12">
        <v>5</v>
      </c>
      <c r="K18" s="13">
        <v>2</v>
      </c>
    </row>
    <row r="19" spans="1:11" ht="19.5" thickBot="1" x14ac:dyDescent="0.35">
      <c r="A19" s="29" t="s">
        <v>27</v>
      </c>
      <c r="B19" s="1">
        <v>20</v>
      </c>
      <c r="C19" s="1">
        <v>17</v>
      </c>
      <c r="D19" s="1">
        <v>14</v>
      </c>
      <c r="E19" s="24">
        <v>10</v>
      </c>
      <c r="G19" s="29" t="s">
        <v>27</v>
      </c>
      <c r="H19" s="1">
        <v>8</v>
      </c>
      <c r="I19" s="1">
        <v>6</v>
      </c>
      <c r="J19" s="1">
        <v>3</v>
      </c>
      <c r="K19" s="24">
        <v>1</v>
      </c>
    </row>
    <row r="20" spans="1:11" ht="19.5" thickBot="1" x14ac:dyDescent="0.35"/>
    <row r="21" spans="1:11" ht="19.5" customHeight="1" thickBot="1" x14ac:dyDescent="0.35">
      <c r="A21" s="121" t="s">
        <v>77</v>
      </c>
      <c r="B21" s="122"/>
      <c r="C21" s="122"/>
      <c r="D21" s="122"/>
      <c r="E21" s="123"/>
      <c r="G21" s="121" t="s">
        <v>75</v>
      </c>
      <c r="H21" s="122"/>
      <c r="I21" s="122"/>
      <c r="J21" s="122"/>
      <c r="K21" s="123"/>
    </row>
    <row r="22" spans="1:11" x14ac:dyDescent="0.3">
      <c r="A22" s="7"/>
      <c r="B22" s="5" t="s">
        <v>16</v>
      </c>
      <c r="C22" s="5" t="s">
        <v>17</v>
      </c>
      <c r="D22" s="5" t="s">
        <v>18</v>
      </c>
      <c r="E22" s="6" t="s">
        <v>19</v>
      </c>
      <c r="G22" s="7"/>
      <c r="H22" s="5" t="s">
        <v>16</v>
      </c>
      <c r="I22" s="5" t="s">
        <v>17</v>
      </c>
      <c r="J22" s="5" t="s">
        <v>18</v>
      </c>
      <c r="K22" s="6" t="s">
        <v>19</v>
      </c>
    </row>
    <row r="23" spans="1:11" x14ac:dyDescent="0.3">
      <c r="A23" s="7" t="s">
        <v>21</v>
      </c>
      <c r="B23" s="12">
        <v>4</v>
      </c>
      <c r="C23" s="14">
        <v>3.5</v>
      </c>
      <c r="D23" s="12">
        <v>3</v>
      </c>
      <c r="E23" s="13">
        <v>2</v>
      </c>
      <c r="G23" s="7" t="s">
        <v>21</v>
      </c>
      <c r="H23" s="12">
        <v>35</v>
      </c>
      <c r="I23" s="12">
        <v>30</v>
      </c>
      <c r="J23" s="12">
        <v>23</v>
      </c>
      <c r="K23" s="13">
        <v>17</v>
      </c>
    </row>
    <row r="24" spans="1:11" x14ac:dyDescent="0.3">
      <c r="A24" s="7" t="s">
        <v>22</v>
      </c>
      <c r="B24" s="12">
        <v>4</v>
      </c>
      <c r="C24" s="14">
        <v>3.5</v>
      </c>
      <c r="D24" s="12">
        <v>3</v>
      </c>
      <c r="E24" s="13">
        <v>2</v>
      </c>
      <c r="G24" s="7" t="s">
        <v>22</v>
      </c>
      <c r="H24" s="12">
        <v>35</v>
      </c>
      <c r="I24" s="12">
        <v>30</v>
      </c>
      <c r="J24" s="12">
        <v>23</v>
      </c>
      <c r="K24" s="13">
        <v>17</v>
      </c>
    </row>
    <row r="25" spans="1:11" x14ac:dyDescent="0.3">
      <c r="A25" s="7" t="s">
        <v>23</v>
      </c>
      <c r="B25" s="12">
        <v>4</v>
      </c>
      <c r="C25" s="14">
        <v>3.5</v>
      </c>
      <c r="D25" s="12">
        <v>3</v>
      </c>
      <c r="E25" s="13">
        <v>2</v>
      </c>
      <c r="G25" s="7" t="s">
        <v>23</v>
      </c>
      <c r="H25" s="12">
        <v>35</v>
      </c>
      <c r="I25" s="12">
        <v>30</v>
      </c>
      <c r="J25" s="12">
        <v>23</v>
      </c>
      <c r="K25" s="13">
        <v>17</v>
      </c>
    </row>
    <row r="26" spans="1:11" x14ac:dyDescent="0.3">
      <c r="A26" s="7" t="s">
        <v>24</v>
      </c>
      <c r="B26" s="12">
        <v>4</v>
      </c>
      <c r="C26" s="14">
        <v>3.5</v>
      </c>
      <c r="D26" s="12">
        <v>3</v>
      </c>
      <c r="E26" s="13">
        <v>2</v>
      </c>
      <c r="G26" s="7" t="s">
        <v>24</v>
      </c>
      <c r="H26" s="12">
        <v>35</v>
      </c>
      <c r="I26" s="12">
        <v>30</v>
      </c>
      <c r="J26" s="12">
        <v>23</v>
      </c>
      <c r="K26" s="13">
        <v>17</v>
      </c>
    </row>
    <row r="27" spans="1:11" x14ac:dyDescent="0.3">
      <c r="A27" s="7" t="s">
        <v>25</v>
      </c>
      <c r="B27" s="12">
        <v>4</v>
      </c>
      <c r="C27" s="14">
        <v>3.5</v>
      </c>
      <c r="D27" s="12">
        <v>3</v>
      </c>
      <c r="E27" s="13">
        <v>2</v>
      </c>
      <c r="G27" s="7" t="s">
        <v>25</v>
      </c>
      <c r="H27" s="12">
        <v>35</v>
      </c>
      <c r="I27" s="12">
        <v>30</v>
      </c>
      <c r="J27" s="12">
        <v>23</v>
      </c>
      <c r="K27" s="13">
        <v>17</v>
      </c>
    </row>
    <row r="28" spans="1:11" x14ac:dyDescent="0.3">
      <c r="A28" s="7" t="s">
        <v>26</v>
      </c>
      <c r="B28" s="12">
        <v>4</v>
      </c>
      <c r="C28" s="14">
        <v>3.5</v>
      </c>
      <c r="D28" s="12">
        <v>3</v>
      </c>
      <c r="E28" s="13">
        <v>2</v>
      </c>
      <c r="G28" s="7" t="s">
        <v>26</v>
      </c>
      <c r="H28" s="12">
        <v>35</v>
      </c>
      <c r="I28" s="12">
        <v>30</v>
      </c>
      <c r="J28" s="12">
        <v>23</v>
      </c>
      <c r="K28" s="13">
        <v>17</v>
      </c>
    </row>
    <row r="29" spans="1:11" ht="19.5" thickBot="1" x14ac:dyDescent="0.35">
      <c r="A29" s="29" t="s">
        <v>27</v>
      </c>
      <c r="B29" s="1">
        <v>3</v>
      </c>
      <c r="C29" s="25">
        <v>2.5</v>
      </c>
      <c r="D29" s="1">
        <v>2</v>
      </c>
      <c r="E29" s="24">
        <v>1</v>
      </c>
      <c r="G29" s="29" t="s">
        <v>27</v>
      </c>
      <c r="H29" s="1">
        <v>35</v>
      </c>
      <c r="I29" s="1">
        <v>30</v>
      </c>
      <c r="J29" s="1">
        <v>23</v>
      </c>
      <c r="K29" s="24">
        <v>17</v>
      </c>
    </row>
    <row r="30" spans="1:11" ht="19.5" thickBot="1" x14ac:dyDescent="0.35"/>
    <row r="31" spans="1:11" ht="19.5" customHeight="1" thickBot="1" x14ac:dyDescent="0.35">
      <c r="A31" s="121" t="s">
        <v>31</v>
      </c>
      <c r="B31" s="122"/>
      <c r="C31" s="122"/>
      <c r="D31" s="122"/>
      <c r="E31" s="123"/>
      <c r="G31" s="121" t="s">
        <v>76</v>
      </c>
      <c r="H31" s="122"/>
      <c r="I31" s="122"/>
      <c r="J31" s="122"/>
      <c r="K31" s="123"/>
    </row>
    <row r="32" spans="1:11" x14ac:dyDescent="0.3">
      <c r="A32" s="4"/>
      <c r="B32" s="5" t="s">
        <v>16</v>
      </c>
      <c r="C32" s="5" t="s">
        <v>17</v>
      </c>
      <c r="D32" s="5" t="s">
        <v>18</v>
      </c>
      <c r="E32" s="6" t="s">
        <v>19</v>
      </c>
      <c r="G32" s="17"/>
      <c r="H32" s="5" t="s">
        <v>16</v>
      </c>
      <c r="I32" s="5" t="s">
        <v>17</v>
      </c>
      <c r="J32" s="5" t="s">
        <v>18</v>
      </c>
      <c r="K32" s="6" t="s">
        <v>19</v>
      </c>
    </row>
    <row r="33" spans="1:11" x14ac:dyDescent="0.3">
      <c r="A33" s="7" t="s">
        <v>20</v>
      </c>
      <c r="B33" s="12">
        <v>14</v>
      </c>
      <c r="C33" s="12">
        <v>10</v>
      </c>
      <c r="D33" s="12">
        <v>7</v>
      </c>
      <c r="E33" s="13">
        <v>5</v>
      </c>
      <c r="G33" s="18" t="s">
        <v>43</v>
      </c>
      <c r="H33" s="12">
        <v>30</v>
      </c>
      <c r="I33" s="12">
        <v>23</v>
      </c>
      <c r="J33" s="12">
        <v>17</v>
      </c>
      <c r="K33" s="13">
        <v>12</v>
      </c>
    </row>
    <row r="34" spans="1:11" x14ac:dyDescent="0.3">
      <c r="A34" s="7" t="s">
        <v>21</v>
      </c>
      <c r="B34" s="12">
        <v>14</v>
      </c>
      <c r="C34" s="12">
        <v>10</v>
      </c>
      <c r="D34" s="12">
        <v>7</v>
      </c>
      <c r="E34" s="13">
        <v>5</v>
      </c>
      <c r="G34" s="18" t="s">
        <v>46</v>
      </c>
      <c r="H34" s="12">
        <v>30</v>
      </c>
      <c r="I34" s="12">
        <v>23</v>
      </c>
      <c r="J34" s="12">
        <v>17</v>
      </c>
      <c r="K34" s="13">
        <v>12</v>
      </c>
    </row>
    <row r="35" spans="1:11" x14ac:dyDescent="0.3">
      <c r="A35" s="7" t="s">
        <v>22</v>
      </c>
      <c r="B35" s="12">
        <v>14</v>
      </c>
      <c r="C35" s="12">
        <v>10</v>
      </c>
      <c r="D35" s="12">
        <v>7</v>
      </c>
      <c r="E35" s="13">
        <v>5</v>
      </c>
      <c r="G35" s="18" t="s">
        <v>47</v>
      </c>
      <c r="H35" s="12">
        <v>30</v>
      </c>
      <c r="I35" s="12">
        <v>23</v>
      </c>
      <c r="J35" s="12">
        <v>17</v>
      </c>
      <c r="K35" s="13">
        <v>12</v>
      </c>
    </row>
    <row r="36" spans="1:11" x14ac:dyDescent="0.3">
      <c r="A36" s="7" t="s">
        <v>23</v>
      </c>
      <c r="B36" s="12">
        <v>14</v>
      </c>
      <c r="C36" s="12">
        <v>10</v>
      </c>
      <c r="D36" s="12">
        <v>7</v>
      </c>
      <c r="E36" s="13">
        <v>5</v>
      </c>
      <c r="G36" s="18" t="s">
        <v>48</v>
      </c>
      <c r="H36" s="12">
        <v>30</v>
      </c>
      <c r="I36" s="12">
        <v>23</v>
      </c>
      <c r="J36" s="12">
        <v>17</v>
      </c>
      <c r="K36" s="13">
        <v>12</v>
      </c>
    </row>
    <row r="37" spans="1:11" x14ac:dyDescent="0.3">
      <c r="A37" s="7" t="s">
        <v>24</v>
      </c>
      <c r="B37" s="12">
        <v>14</v>
      </c>
      <c r="C37" s="12">
        <v>10</v>
      </c>
      <c r="D37" s="12">
        <v>7</v>
      </c>
      <c r="E37" s="13">
        <v>5</v>
      </c>
      <c r="G37" s="18" t="s">
        <v>49</v>
      </c>
      <c r="H37" s="12">
        <v>30</v>
      </c>
      <c r="I37" s="12">
        <v>23</v>
      </c>
      <c r="J37" s="12">
        <v>17</v>
      </c>
      <c r="K37" s="13">
        <v>12</v>
      </c>
    </row>
    <row r="38" spans="1:11" x14ac:dyDescent="0.3">
      <c r="A38" s="7" t="s">
        <v>25</v>
      </c>
      <c r="B38" s="12">
        <v>14</v>
      </c>
      <c r="C38" s="12">
        <v>10</v>
      </c>
      <c r="D38" s="12">
        <v>7</v>
      </c>
      <c r="E38" s="13">
        <v>5</v>
      </c>
      <c r="G38" s="18" t="s">
        <v>50</v>
      </c>
      <c r="H38" s="12">
        <v>30</v>
      </c>
      <c r="I38" s="12">
        <v>23</v>
      </c>
      <c r="J38" s="12">
        <v>17</v>
      </c>
      <c r="K38" s="13">
        <v>12</v>
      </c>
    </row>
    <row r="39" spans="1:11" x14ac:dyDescent="0.3">
      <c r="A39" s="7" t="s">
        <v>26</v>
      </c>
      <c r="B39" s="12">
        <v>10</v>
      </c>
      <c r="C39" s="12">
        <v>7</v>
      </c>
      <c r="D39" s="12">
        <v>5</v>
      </c>
      <c r="E39" s="13">
        <v>2</v>
      </c>
      <c r="G39" s="18" t="s">
        <v>51</v>
      </c>
      <c r="H39" s="12">
        <v>30</v>
      </c>
      <c r="I39" s="12">
        <v>23</v>
      </c>
      <c r="J39" s="12">
        <v>17</v>
      </c>
      <c r="K39" s="13">
        <v>12</v>
      </c>
    </row>
    <row r="40" spans="1:11" ht="19.5" thickBot="1" x14ac:dyDescent="0.35">
      <c r="A40" s="29" t="s">
        <v>27</v>
      </c>
      <c r="B40" s="1">
        <v>7</v>
      </c>
      <c r="C40" s="1">
        <v>5</v>
      </c>
      <c r="D40" s="1">
        <v>3</v>
      </c>
      <c r="E40" s="24">
        <v>1</v>
      </c>
      <c r="G40" s="21" t="s">
        <v>53</v>
      </c>
      <c r="H40" s="1">
        <v>30</v>
      </c>
      <c r="I40" s="1">
        <v>23</v>
      </c>
      <c r="J40" s="1">
        <v>17</v>
      </c>
      <c r="K40" s="24">
        <v>12</v>
      </c>
    </row>
  </sheetData>
  <sheetProtection password="CF0F" sheet="1" objects="1" scenarios="1"/>
  <mergeCells count="8">
    <mergeCell ref="A31:E31"/>
    <mergeCell ref="A1:E1"/>
    <mergeCell ref="G1:K1"/>
    <mergeCell ref="A11:E11"/>
    <mergeCell ref="G11:K11"/>
    <mergeCell ref="A21:E21"/>
    <mergeCell ref="G21:K21"/>
    <mergeCell ref="G31:K3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Testová baterie s popisem</vt:lpstr>
      <vt:lpstr>Dorostenci - U18</vt:lpstr>
      <vt:lpstr>Dorostenky - U18</vt:lpstr>
      <vt:lpstr>Hodnotící škály - U18 Chlapci</vt:lpstr>
      <vt:lpstr>Hodnotící škály - U18 Dívky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- Smolík</dc:creator>
  <cp:lastModifiedBy>Roman Kalous</cp:lastModifiedBy>
  <cp:lastPrinted>2013-09-18T13:16:36Z</cp:lastPrinted>
  <dcterms:created xsi:type="dcterms:W3CDTF">2006-09-24T15:44:43Z</dcterms:created>
  <dcterms:modified xsi:type="dcterms:W3CDTF">2023-11-23T16:14:47Z</dcterms:modified>
</cp:coreProperties>
</file>