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ůj disk\TMK\"/>
    </mc:Choice>
  </mc:AlternateContent>
  <xr:revisionPtr revIDLastSave="0" documentId="13_ncr:1_{26C9B9D6-4A20-4E4E-B177-0C97C07ED5CB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Testová baterie s popisem" sheetId="6" r:id="rId1"/>
    <sheet name="CHLAPCI - U21" sheetId="3" r:id="rId2"/>
    <sheet name="DÍVKY - U21" sheetId="4" r:id="rId3"/>
    <sheet name="Hodnotící škála - U21 Chlapci" sheetId="7" r:id="rId4"/>
    <sheet name="Hodnotící škála - U21 Dívky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G21" i="3"/>
  <c r="G19" i="3"/>
  <c r="G17" i="3"/>
  <c r="G15" i="3"/>
  <c r="G13" i="3"/>
  <c r="G11" i="3"/>
  <c r="G9" i="3"/>
  <c r="G7" i="3"/>
  <c r="G5" i="3"/>
  <c r="G3" i="3"/>
  <c r="G3" i="4" l="1"/>
  <c r="N23" i="3" l="1"/>
  <c r="M23" i="3"/>
  <c r="L23" i="3"/>
  <c r="K23" i="3"/>
  <c r="J23" i="3"/>
  <c r="I23" i="3"/>
  <c r="H23" i="3"/>
  <c r="N21" i="3"/>
  <c r="M21" i="3"/>
  <c r="L21" i="3"/>
  <c r="K21" i="3"/>
  <c r="J21" i="3"/>
  <c r="I21" i="3"/>
  <c r="H21" i="3"/>
  <c r="N19" i="3"/>
  <c r="M19" i="3"/>
  <c r="L19" i="3"/>
  <c r="K19" i="3"/>
  <c r="J19" i="3"/>
  <c r="I19" i="3"/>
  <c r="H19" i="3"/>
  <c r="N17" i="3"/>
  <c r="M17" i="3"/>
  <c r="L17" i="3"/>
  <c r="K17" i="3"/>
  <c r="J17" i="3"/>
  <c r="I17" i="3"/>
  <c r="H17" i="3"/>
  <c r="N15" i="3"/>
  <c r="M15" i="3"/>
  <c r="L15" i="3"/>
  <c r="K15" i="3"/>
  <c r="J15" i="3"/>
  <c r="I15" i="3"/>
  <c r="H15" i="3"/>
  <c r="N13" i="3"/>
  <c r="M13" i="3"/>
  <c r="L13" i="3"/>
  <c r="K13" i="3"/>
  <c r="J13" i="3"/>
  <c r="I13" i="3"/>
  <c r="H13" i="3"/>
  <c r="N11" i="3"/>
  <c r="M11" i="3"/>
  <c r="L11" i="3"/>
  <c r="K11" i="3"/>
  <c r="J11" i="3"/>
  <c r="I11" i="3"/>
  <c r="H11" i="3"/>
  <c r="N9" i="3"/>
  <c r="M9" i="3"/>
  <c r="L9" i="3"/>
  <c r="K9" i="3"/>
  <c r="J9" i="3"/>
  <c r="I9" i="3"/>
  <c r="H9" i="3"/>
  <c r="N7" i="3"/>
  <c r="M7" i="3"/>
  <c r="L7" i="3"/>
  <c r="K7" i="3"/>
  <c r="J7" i="3"/>
  <c r="I7" i="3"/>
  <c r="H7" i="3"/>
  <c r="O7" i="3"/>
  <c r="N5" i="3"/>
  <c r="M5" i="3"/>
  <c r="L5" i="3"/>
  <c r="K5" i="3"/>
  <c r="J5" i="3"/>
  <c r="I5" i="3"/>
  <c r="H5" i="3"/>
  <c r="N3" i="3"/>
  <c r="M3" i="3"/>
  <c r="L3" i="3"/>
  <c r="K3" i="3"/>
  <c r="J3" i="3"/>
  <c r="I3" i="3"/>
  <c r="H3" i="3"/>
  <c r="N23" i="4"/>
  <c r="M23" i="4"/>
  <c r="L23" i="4"/>
  <c r="K23" i="4"/>
  <c r="J23" i="4"/>
  <c r="I23" i="4"/>
  <c r="O23" i="4" s="1"/>
  <c r="H23" i="4"/>
  <c r="G23" i="4"/>
  <c r="N21" i="4"/>
  <c r="M21" i="4"/>
  <c r="L21" i="4"/>
  <c r="K21" i="4"/>
  <c r="J21" i="4"/>
  <c r="I21" i="4"/>
  <c r="O21" i="4" s="1"/>
  <c r="H21" i="4"/>
  <c r="G21" i="4"/>
  <c r="N19" i="4"/>
  <c r="M19" i="4"/>
  <c r="L19" i="4"/>
  <c r="K19" i="4"/>
  <c r="J19" i="4"/>
  <c r="I19" i="4"/>
  <c r="O19" i="4" s="1"/>
  <c r="H19" i="4"/>
  <c r="G19" i="4"/>
  <c r="N17" i="4"/>
  <c r="M17" i="4"/>
  <c r="L17" i="4"/>
  <c r="K17" i="4"/>
  <c r="J17" i="4"/>
  <c r="I17" i="4"/>
  <c r="H17" i="4"/>
  <c r="G17" i="4"/>
  <c r="N15" i="4"/>
  <c r="M15" i="4"/>
  <c r="L15" i="4"/>
  <c r="K15" i="4"/>
  <c r="J15" i="4"/>
  <c r="I15" i="4"/>
  <c r="O15" i="4" s="1"/>
  <c r="H15" i="4"/>
  <c r="G15" i="4"/>
  <c r="N13" i="4"/>
  <c r="M13" i="4"/>
  <c r="L13" i="4"/>
  <c r="K13" i="4"/>
  <c r="J13" i="4"/>
  <c r="I13" i="4"/>
  <c r="O13" i="4" s="1"/>
  <c r="H13" i="4"/>
  <c r="G13" i="4"/>
  <c r="N11" i="4"/>
  <c r="M11" i="4"/>
  <c r="L11" i="4"/>
  <c r="K11" i="4"/>
  <c r="J11" i="4"/>
  <c r="I11" i="4"/>
  <c r="O11" i="4" s="1"/>
  <c r="H11" i="4"/>
  <c r="G11" i="4"/>
  <c r="N9" i="4"/>
  <c r="M9" i="4"/>
  <c r="L9" i="4"/>
  <c r="K9" i="4"/>
  <c r="J9" i="4"/>
  <c r="I9" i="4"/>
  <c r="H9" i="4"/>
  <c r="G9" i="4"/>
  <c r="N7" i="4"/>
  <c r="M7" i="4"/>
  <c r="L7" i="4"/>
  <c r="K7" i="4"/>
  <c r="J7" i="4"/>
  <c r="I7" i="4"/>
  <c r="O7" i="4" s="1"/>
  <c r="H7" i="4"/>
  <c r="G7" i="4"/>
  <c r="N5" i="4"/>
  <c r="M5" i="4"/>
  <c r="L5" i="4"/>
  <c r="K5" i="4"/>
  <c r="J5" i="4"/>
  <c r="I5" i="4"/>
  <c r="O5" i="4" s="1"/>
  <c r="H5" i="4"/>
  <c r="G5" i="4"/>
  <c r="N3" i="4"/>
  <c r="L3" i="4"/>
  <c r="K3" i="4"/>
  <c r="J3" i="4"/>
  <c r="I3" i="4"/>
  <c r="H3" i="4"/>
  <c r="O17" i="4"/>
  <c r="O9" i="4"/>
  <c r="M3" i="4"/>
  <c r="O23" i="3"/>
  <c r="O21" i="3"/>
  <c r="O19" i="3"/>
  <c r="O17" i="3"/>
  <c r="O15" i="3"/>
  <c r="O13" i="3"/>
  <c r="O11" i="3"/>
  <c r="O9" i="3"/>
  <c r="O5" i="3"/>
  <c r="O3" i="4" l="1"/>
  <c r="O3" i="3"/>
</calcChain>
</file>

<file path=xl/sharedStrings.xml><?xml version="1.0" encoding="utf-8"?>
<sst xmlns="http://schemas.openxmlformats.org/spreadsheetml/2006/main" count="239" uniqueCount="78">
  <si>
    <t>KG</t>
  </si>
  <si>
    <t>Jméno</t>
  </si>
  <si>
    <t>Průměr</t>
  </si>
  <si>
    <t>Příjmení</t>
  </si>
  <si>
    <t>1. Člunkový běh 5 x 10 m</t>
  </si>
  <si>
    <t>50 kg</t>
  </si>
  <si>
    <t>55 kg</t>
  </si>
  <si>
    <t>60 kg</t>
  </si>
  <si>
    <t>66 kg</t>
  </si>
  <si>
    <t>73 kg</t>
  </si>
  <si>
    <t>81 kg</t>
  </si>
  <si>
    <t>90 kg</t>
  </si>
  <si>
    <t>nad 90 kg</t>
  </si>
  <si>
    <t>3. Výskoky na přek. (4+1) - 30s.</t>
  </si>
  <si>
    <t>BP</t>
  </si>
  <si>
    <t>rok nar.</t>
  </si>
  <si>
    <t>Austrálie</t>
  </si>
  <si>
    <t>Vznosy</t>
  </si>
  <si>
    <t>Šplh</t>
  </si>
  <si>
    <t>Výskoky</t>
  </si>
  <si>
    <t>1500 (m)</t>
  </si>
  <si>
    <t>5 x 10  (s)</t>
  </si>
  <si>
    <t>Shyby</t>
  </si>
  <si>
    <t>Hm.  kat.</t>
  </si>
  <si>
    <t>1000 (m)</t>
  </si>
  <si>
    <t>Člunkový běh  5 x 10 m</t>
  </si>
  <si>
    <t>5x10</t>
  </si>
  <si>
    <t>Běh na 1500 m</t>
  </si>
  <si>
    <t>Výskoky na překážku za 30 s. (4+1)</t>
  </si>
  <si>
    <t>OpV.</t>
  </si>
  <si>
    <t>počet</t>
  </si>
  <si>
    <t>Shyb</t>
  </si>
  <si>
    <t>kg</t>
  </si>
  <si>
    <t>Benč press - max.</t>
  </si>
  <si>
    <t>Vznosy na ribstolech</t>
  </si>
  <si>
    <t>Vzn.</t>
  </si>
  <si>
    <t>Australie (přítah pažemi v leže) - max.</t>
  </si>
  <si>
    <t>Austr.</t>
  </si>
  <si>
    <t>Běh na 1000 m</t>
  </si>
  <si>
    <t>Výskoky na překážku za 30 s. (3+1)</t>
  </si>
  <si>
    <t>Opakované shyby</t>
  </si>
  <si>
    <t>2. Běh na 1500 m</t>
  </si>
  <si>
    <t>4. Šplh na laně za min.</t>
  </si>
  <si>
    <t>5. Opakované shyby</t>
  </si>
  <si>
    <t>6. Bench - Press  (max.)</t>
  </si>
  <si>
    <t xml:space="preserve">7. Vznosy na ribstolech </t>
  </si>
  <si>
    <t>8. Přítah pažemi vleže  (max.)</t>
  </si>
  <si>
    <t>1. Člunkový běh 4 x 10 m</t>
  </si>
  <si>
    <t>2. Běh na 1000 m</t>
  </si>
  <si>
    <t>44 kg</t>
  </si>
  <si>
    <t>48 kg</t>
  </si>
  <si>
    <t>52 kg</t>
  </si>
  <si>
    <t>57 kg</t>
  </si>
  <si>
    <t>63 kg</t>
  </si>
  <si>
    <t>70 kg</t>
  </si>
  <si>
    <t>78 kg</t>
  </si>
  <si>
    <t>78 kg+</t>
  </si>
  <si>
    <t>3. Výskoky na přek. (3+1) - 30s.</t>
  </si>
  <si>
    <t xml:space="preserve">5. Shyb - počet </t>
  </si>
  <si>
    <t>zkratka</t>
  </si>
  <si>
    <t>formát zápisu</t>
  </si>
  <si>
    <t>čas (s)</t>
  </si>
  <si>
    <t>čas (min,s)</t>
  </si>
  <si>
    <t xml:space="preserve">počet </t>
  </si>
  <si>
    <t>Op.V.</t>
  </si>
  <si>
    <t>dotyk rukou za čárou</t>
  </si>
  <si>
    <t>oběma nohama na překážku</t>
  </si>
  <si>
    <t xml:space="preserve">platné provedení </t>
  </si>
  <si>
    <t>přesnost na půl lana (dotyk)</t>
  </si>
  <si>
    <t>z natažených paží bradou nad žerď</t>
  </si>
  <si>
    <t>nohama dotyk žerďě</t>
  </si>
  <si>
    <t>V případě, že výkon testovaného v disciplíně je 0 - zapište 0,1</t>
  </si>
  <si>
    <t>V případě, že se testovaný disciplíny nezůčastnil - zapište 0</t>
  </si>
  <si>
    <t>Šplh na laně bez přírazu za 1 min. - 5m</t>
  </si>
  <si>
    <t>Šplh na laně za 1 min. - 5m</t>
  </si>
  <si>
    <t>Junioři U21</t>
  </si>
  <si>
    <t>Juniorky U21</t>
  </si>
  <si>
    <t>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</si>
</sst>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sz val="14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5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20"/>
      <color rgb="FFFF0000"/>
      <name val="Arial CE"/>
      <charset val="238"/>
    </font>
    <font>
      <b/>
      <sz val="14"/>
      <color rgb="FFFF0000"/>
      <name val="Arial CE"/>
      <charset val="238"/>
    </font>
    <font>
      <b/>
      <sz val="2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20" fontId="6" fillId="0" borderId="6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2" fillId="0" borderId="34" xfId="0" applyFont="1" applyBorder="1"/>
    <xf numFmtId="0" fontId="13" fillId="0" borderId="34" xfId="0" applyFont="1" applyBorder="1"/>
    <xf numFmtId="0" fontId="12" fillId="0" borderId="0" xfId="0" applyFont="1"/>
    <xf numFmtId="0" fontId="12" fillId="0" borderId="1" xfId="0" applyFont="1" applyBorder="1"/>
    <xf numFmtId="0" fontId="12" fillId="0" borderId="35" xfId="0" applyFont="1" applyBorder="1"/>
    <xf numFmtId="0" fontId="12" fillId="0" borderId="3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6" xfId="0" applyFont="1" applyBorder="1"/>
    <xf numFmtId="0" fontId="12" fillId="0" borderId="0" xfId="0" applyFont="1" applyAlignment="1">
      <alignment horizontal="left"/>
    </xf>
    <xf numFmtId="0" fontId="12" fillId="0" borderId="34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20" fontId="8" fillId="0" borderId="6" xfId="0" applyNumberFormat="1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9" xfId="0" applyNumberFormat="1" applyFont="1" applyBorder="1" applyAlignment="1">
      <alignment horizontal="center"/>
    </xf>
    <xf numFmtId="0" fontId="6" fillId="0" borderId="37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38" xfId="0" applyFont="1" applyBorder="1"/>
    <xf numFmtId="0" fontId="8" fillId="0" borderId="15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5" xfId="0" applyFont="1" applyBorder="1" applyAlignment="1">
      <alignment horizontal="left"/>
    </xf>
    <xf numFmtId="0" fontId="8" fillId="0" borderId="44" xfId="0" applyFont="1" applyBorder="1"/>
    <xf numFmtId="0" fontId="8" fillId="0" borderId="44" xfId="0" applyFont="1" applyBorder="1" applyAlignment="1">
      <alignment horizontal="left"/>
    </xf>
    <xf numFmtId="0" fontId="14" fillId="0" borderId="0" xfId="0" applyFont="1"/>
    <xf numFmtId="0" fontId="8" fillId="0" borderId="7" xfId="0" applyFont="1" applyBorder="1"/>
    <xf numFmtId="0" fontId="8" fillId="0" borderId="30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4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7" fillId="0" borderId="0" xfId="0" applyFont="1"/>
    <xf numFmtId="164" fontId="9" fillId="0" borderId="0" xfId="0" applyNumberFormat="1" applyFont="1" applyAlignment="1" applyProtection="1">
      <alignment horizontal="center" vertical="center" textRotation="45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3" borderId="22" xfId="0" applyFont="1" applyFill="1" applyBorder="1" applyProtection="1"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164" fontId="6" fillId="3" borderId="22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7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2" fontId="10" fillId="0" borderId="4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2" fontId="10" fillId="0" borderId="24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1" fontId="6" fillId="0" borderId="8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8" fillId="0" borderId="0" xfId="0" applyFont="1" applyAlignment="1">
      <alignment vertical="center" textRotation="9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9" fillId="4" borderId="16" xfId="0" applyFont="1" applyFill="1" applyBorder="1" applyAlignment="1">
      <alignment horizontal="center" vertical="center" textRotation="45" wrapText="1"/>
    </xf>
    <xf numFmtId="0" fontId="9" fillId="0" borderId="18" xfId="0" applyFont="1" applyBorder="1" applyAlignment="1">
      <alignment horizontal="center" vertical="center" textRotation="45"/>
    </xf>
    <xf numFmtId="164" fontId="10" fillId="5" borderId="19" xfId="0" applyNumberFormat="1" applyFont="1" applyFill="1" applyBorder="1" applyAlignment="1">
      <alignment horizontal="center" vertical="center" textRotation="45"/>
    </xf>
    <xf numFmtId="164" fontId="10" fillId="0" borderId="4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6" fillId="0" borderId="21" xfId="0" applyFont="1" applyBorder="1"/>
    <xf numFmtId="164" fontId="6" fillId="0" borderId="22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8" fillId="0" borderId="21" xfId="0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164" fontId="6" fillId="0" borderId="46" xfId="0" applyNumberFormat="1" applyFont="1" applyBorder="1" applyAlignment="1">
      <alignment horizontal="center" vertical="center" wrapText="1"/>
    </xf>
    <xf numFmtId="20" fontId="8" fillId="0" borderId="22" xfId="0" applyNumberFormat="1" applyFont="1" applyBorder="1" applyAlignment="1">
      <alignment horizontal="center"/>
    </xf>
    <xf numFmtId="20" fontId="8" fillId="0" borderId="24" xfId="0" applyNumberFormat="1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33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32" xfId="0" applyFont="1" applyBorder="1" applyAlignment="1" applyProtection="1">
      <alignment horizontal="center" vertical="top"/>
      <protection locked="0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</cellXfs>
  <cellStyles count="1">
    <cellStyle name="Normální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22"/>
  <sheetViews>
    <sheetView tabSelected="1" workbookViewId="0">
      <selection activeCell="B12" sqref="B12"/>
    </sheetView>
  </sheetViews>
  <sheetFormatPr defaultRowHeight="18" x14ac:dyDescent="0.25"/>
  <cols>
    <col min="1" max="1" width="5" style="12" customWidth="1"/>
    <col min="2" max="2" width="49" style="12" customWidth="1"/>
    <col min="3" max="3" width="10.7109375" style="12" customWidth="1"/>
    <col min="4" max="4" width="14.42578125" style="12" customWidth="1"/>
    <col min="5" max="5" width="13.85546875" style="61" customWidth="1"/>
    <col min="6" max="6" width="36" style="18" customWidth="1"/>
    <col min="7" max="16384" width="9.140625" style="12"/>
  </cols>
  <sheetData>
    <row r="1" spans="1:6" x14ac:dyDescent="0.25">
      <c r="A1" s="10"/>
      <c r="B1" s="11" t="s">
        <v>75</v>
      </c>
      <c r="C1" s="59" t="s">
        <v>59</v>
      </c>
      <c r="D1" s="59"/>
      <c r="E1" s="60" t="s">
        <v>60</v>
      </c>
      <c r="F1" s="60" t="s">
        <v>67</v>
      </c>
    </row>
    <row r="2" spans="1:6" x14ac:dyDescent="0.25">
      <c r="A2" s="13">
        <v>1</v>
      </c>
      <c r="B2" s="14" t="s">
        <v>25</v>
      </c>
      <c r="C2" s="15" t="s">
        <v>26</v>
      </c>
      <c r="D2" s="13" t="s">
        <v>61</v>
      </c>
      <c r="E2" s="62">
        <v>13.17</v>
      </c>
      <c r="F2" s="63" t="s">
        <v>65</v>
      </c>
    </row>
    <row r="3" spans="1:6" x14ac:dyDescent="0.25">
      <c r="A3" s="13">
        <v>2</v>
      </c>
      <c r="B3" s="14" t="s">
        <v>27</v>
      </c>
      <c r="C3" s="15">
        <v>1500</v>
      </c>
      <c r="D3" s="13" t="s">
        <v>62</v>
      </c>
      <c r="E3" s="62">
        <v>5.34</v>
      </c>
      <c r="F3" s="63"/>
    </row>
    <row r="4" spans="1:6" x14ac:dyDescent="0.25">
      <c r="A4" s="13">
        <v>3</v>
      </c>
      <c r="B4" s="14" t="s">
        <v>28</v>
      </c>
      <c r="C4" s="15" t="s">
        <v>64</v>
      </c>
      <c r="D4" s="13" t="s">
        <v>30</v>
      </c>
      <c r="E4" s="62">
        <v>21</v>
      </c>
      <c r="F4" s="63" t="s">
        <v>66</v>
      </c>
    </row>
    <row r="5" spans="1:6" x14ac:dyDescent="0.25">
      <c r="A5" s="13">
        <v>4</v>
      </c>
      <c r="B5" s="14" t="s">
        <v>73</v>
      </c>
      <c r="C5" s="15" t="s">
        <v>18</v>
      </c>
      <c r="D5" s="13" t="s">
        <v>63</v>
      </c>
      <c r="E5" s="62">
        <v>3.5</v>
      </c>
      <c r="F5" s="63" t="s">
        <v>68</v>
      </c>
    </row>
    <row r="6" spans="1:6" x14ac:dyDescent="0.25">
      <c r="A6" s="13">
        <v>5</v>
      </c>
      <c r="B6" s="14" t="s">
        <v>40</v>
      </c>
      <c r="C6" s="15" t="s">
        <v>31</v>
      </c>
      <c r="D6" s="13" t="s">
        <v>30</v>
      </c>
      <c r="E6" s="62">
        <v>17</v>
      </c>
      <c r="F6" s="63" t="s">
        <v>69</v>
      </c>
    </row>
    <row r="7" spans="1:6" x14ac:dyDescent="0.25">
      <c r="A7" s="13">
        <v>6</v>
      </c>
      <c r="B7" s="14" t="s">
        <v>33</v>
      </c>
      <c r="C7" s="15" t="s">
        <v>14</v>
      </c>
      <c r="D7" s="13" t="s">
        <v>32</v>
      </c>
      <c r="E7" s="62">
        <v>76</v>
      </c>
      <c r="F7" s="63"/>
    </row>
    <row r="8" spans="1:6" x14ac:dyDescent="0.25">
      <c r="A8" s="13">
        <v>7</v>
      </c>
      <c r="B8" s="14" t="s">
        <v>34</v>
      </c>
      <c r="C8" s="15" t="s">
        <v>35</v>
      </c>
      <c r="D8" s="13" t="s">
        <v>30</v>
      </c>
      <c r="E8" s="62">
        <v>12</v>
      </c>
      <c r="F8" s="63" t="s">
        <v>70</v>
      </c>
    </row>
    <row r="9" spans="1:6" x14ac:dyDescent="0.25">
      <c r="A9" s="13">
        <v>8</v>
      </c>
      <c r="B9" s="14" t="s">
        <v>36</v>
      </c>
      <c r="C9" s="16" t="s">
        <v>37</v>
      </c>
      <c r="D9" s="17" t="s">
        <v>32</v>
      </c>
      <c r="E9" s="62">
        <v>76</v>
      </c>
      <c r="F9" s="63"/>
    </row>
    <row r="10" spans="1:6" x14ac:dyDescent="0.25">
      <c r="C10" s="18"/>
    </row>
    <row r="11" spans="1:6" x14ac:dyDescent="0.25">
      <c r="A11" s="10"/>
      <c r="B11" s="11" t="s">
        <v>76</v>
      </c>
      <c r="C11" s="19"/>
      <c r="D11" s="10"/>
      <c r="E11" s="60" t="s">
        <v>60</v>
      </c>
      <c r="F11" s="60" t="s">
        <v>67</v>
      </c>
    </row>
    <row r="12" spans="1:6" x14ac:dyDescent="0.25">
      <c r="A12" s="13">
        <v>1</v>
      </c>
      <c r="B12" s="14" t="s">
        <v>25</v>
      </c>
      <c r="C12" s="16" t="s">
        <v>26</v>
      </c>
      <c r="D12" s="13" t="s">
        <v>61</v>
      </c>
      <c r="E12" s="62">
        <v>13.17</v>
      </c>
      <c r="F12" s="63" t="s">
        <v>65</v>
      </c>
    </row>
    <row r="13" spans="1:6" x14ac:dyDescent="0.25">
      <c r="A13" s="13">
        <v>2</v>
      </c>
      <c r="B13" s="14" t="s">
        <v>38</v>
      </c>
      <c r="C13" s="16">
        <v>1000</v>
      </c>
      <c r="D13" s="13" t="s">
        <v>62</v>
      </c>
      <c r="E13" s="62">
        <v>5.34</v>
      </c>
      <c r="F13" s="63"/>
    </row>
    <row r="14" spans="1:6" x14ac:dyDescent="0.25">
      <c r="A14" s="13">
        <v>3</v>
      </c>
      <c r="B14" s="14" t="s">
        <v>39</v>
      </c>
      <c r="C14" s="16" t="s">
        <v>29</v>
      </c>
      <c r="D14" s="17" t="s">
        <v>30</v>
      </c>
      <c r="E14" s="62">
        <v>21</v>
      </c>
      <c r="F14" s="63" t="s">
        <v>66</v>
      </c>
    </row>
    <row r="15" spans="1:6" x14ac:dyDescent="0.25">
      <c r="A15" s="13">
        <v>4</v>
      </c>
      <c r="B15" s="14" t="s">
        <v>74</v>
      </c>
      <c r="C15" s="16" t="s">
        <v>18</v>
      </c>
      <c r="D15" s="17" t="s">
        <v>30</v>
      </c>
      <c r="E15" s="62">
        <v>3.5</v>
      </c>
      <c r="F15" s="63" t="s">
        <v>68</v>
      </c>
    </row>
    <row r="16" spans="1:6" x14ac:dyDescent="0.25">
      <c r="A16" s="13">
        <v>5</v>
      </c>
      <c r="B16" s="14" t="s">
        <v>40</v>
      </c>
      <c r="C16" s="16" t="s">
        <v>31</v>
      </c>
      <c r="D16" s="17" t="s">
        <v>30</v>
      </c>
      <c r="E16" s="62">
        <v>17</v>
      </c>
      <c r="F16" s="63" t="s">
        <v>69</v>
      </c>
    </row>
    <row r="17" spans="1:6" x14ac:dyDescent="0.25">
      <c r="A17" s="13">
        <v>6</v>
      </c>
      <c r="B17" s="14" t="s">
        <v>33</v>
      </c>
      <c r="C17" s="16" t="s">
        <v>14</v>
      </c>
      <c r="D17" s="17" t="s">
        <v>32</v>
      </c>
      <c r="E17" s="62">
        <v>76</v>
      </c>
      <c r="F17" s="63"/>
    </row>
    <row r="18" spans="1:6" x14ac:dyDescent="0.25">
      <c r="A18" s="13">
        <v>7</v>
      </c>
      <c r="B18" s="14" t="s">
        <v>34</v>
      </c>
      <c r="C18" s="16" t="s">
        <v>35</v>
      </c>
      <c r="D18" s="17" t="s">
        <v>30</v>
      </c>
      <c r="E18" s="62">
        <v>12</v>
      </c>
      <c r="F18" s="63" t="s">
        <v>70</v>
      </c>
    </row>
    <row r="19" spans="1:6" x14ac:dyDescent="0.25">
      <c r="A19" s="13">
        <v>8</v>
      </c>
      <c r="B19" s="14" t="s">
        <v>36</v>
      </c>
      <c r="C19" s="16" t="s">
        <v>37</v>
      </c>
      <c r="D19" s="17" t="s">
        <v>32</v>
      </c>
      <c r="E19" s="62">
        <v>76</v>
      </c>
      <c r="F19" s="63"/>
    </row>
    <row r="21" spans="1:6" s="64" customFormat="1" ht="24.75" customHeight="1" x14ac:dyDescent="0.4">
      <c r="A21" s="121" t="s">
        <v>72</v>
      </c>
      <c r="B21" s="121"/>
      <c r="C21" s="121"/>
      <c r="D21" s="121"/>
      <c r="E21" s="121"/>
      <c r="F21" s="121"/>
    </row>
    <row r="22" spans="1:6" s="64" customFormat="1" ht="26.25" customHeight="1" x14ac:dyDescent="0.4">
      <c r="A22" s="121" t="s">
        <v>71</v>
      </c>
      <c r="B22" s="121"/>
      <c r="C22" s="121"/>
      <c r="D22" s="121"/>
      <c r="E22" s="121"/>
      <c r="F22" s="121"/>
    </row>
  </sheetData>
  <sheetProtection algorithmName="SHA-512" hashValue="GLxRY8grMMRMFd5RfMUiMkMNx/FqesQ6pE/tpkdS08MOW8nrX91PjQ6Jw9L5yoZUkdwpQuWGAP/aZ+ILoFQ/lA==" saltValue="AgnejSg13D9pYsm8qGAkpw==" spinCount="100000" sheet="1" objects="1" scenarios="1"/>
  <mergeCells count="2">
    <mergeCell ref="A21:F21"/>
    <mergeCell ref="A22:F2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P23"/>
  <sheetViews>
    <sheetView zoomScaleNormal="100" workbookViewId="0">
      <selection activeCell="A2" sqref="A2:A3"/>
    </sheetView>
  </sheetViews>
  <sheetFormatPr defaultRowHeight="19.5" x14ac:dyDescent="0.3"/>
  <cols>
    <col min="1" max="1" width="6.5703125" style="83" customWidth="1"/>
    <col min="2" max="2" width="6.5703125" style="85" customWidth="1"/>
    <col min="3" max="3" width="14.140625" style="86" customWidth="1"/>
    <col min="4" max="4" width="9.7109375" style="87" customWidth="1"/>
    <col min="5" max="5" width="8" style="88" customWidth="1"/>
    <col min="6" max="6" width="6.28515625" style="88" customWidth="1"/>
    <col min="7" max="7" width="7.140625" style="88" customWidth="1"/>
    <col min="8" max="8" width="10.5703125" style="88" customWidth="1"/>
    <col min="9" max="11" width="7.42578125" style="88" customWidth="1"/>
    <col min="12" max="12" width="8.5703125" style="88" customWidth="1"/>
    <col min="13" max="13" width="7.42578125" style="88" customWidth="1"/>
    <col min="14" max="14" width="8.85546875" style="88" customWidth="1"/>
    <col min="15" max="15" width="11.85546875" style="89" customWidth="1"/>
    <col min="16" max="16" width="8.42578125" style="82" customWidth="1"/>
    <col min="17" max="16384" width="9.140625" style="83"/>
  </cols>
  <sheetData>
    <row r="1" spans="1:16" s="66" customFormat="1" ht="56.25" customHeight="1" thickBot="1" x14ac:dyDescent="0.25">
      <c r="A1" s="92" t="s">
        <v>77</v>
      </c>
      <c r="B1" s="93" t="s">
        <v>23</v>
      </c>
      <c r="C1" s="94" t="s">
        <v>3</v>
      </c>
      <c r="D1" s="94" t="s">
        <v>1</v>
      </c>
      <c r="E1" s="95" t="s">
        <v>15</v>
      </c>
      <c r="F1" s="96" t="s">
        <v>0</v>
      </c>
      <c r="G1" s="97" t="s">
        <v>21</v>
      </c>
      <c r="H1" s="98" t="s">
        <v>20</v>
      </c>
      <c r="I1" s="99" t="s">
        <v>19</v>
      </c>
      <c r="J1" s="98" t="s">
        <v>18</v>
      </c>
      <c r="K1" s="97" t="s">
        <v>22</v>
      </c>
      <c r="L1" s="98" t="s">
        <v>14</v>
      </c>
      <c r="M1" s="97" t="s">
        <v>17</v>
      </c>
      <c r="N1" s="100" t="s">
        <v>16</v>
      </c>
      <c r="O1" s="101" t="s">
        <v>2</v>
      </c>
      <c r="P1" s="65"/>
    </row>
    <row r="2" spans="1:16" s="73" customFormat="1" x14ac:dyDescent="0.3">
      <c r="A2" s="127">
        <v>1</v>
      </c>
      <c r="B2" s="122"/>
      <c r="C2" s="67"/>
      <c r="D2" s="67"/>
      <c r="E2" s="68"/>
      <c r="F2" s="68"/>
      <c r="G2" s="69"/>
      <c r="H2" s="68"/>
      <c r="I2" s="68"/>
      <c r="J2" s="68"/>
      <c r="K2" s="68"/>
      <c r="L2" s="68"/>
      <c r="M2" s="68"/>
      <c r="N2" s="70"/>
      <c r="O2" s="71"/>
      <c r="P2" s="72"/>
    </row>
    <row r="3" spans="1:16" s="73" customFormat="1" ht="20.25" thickBot="1" x14ac:dyDescent="0.35">
      <c r="A3" s="128"/>
      <c r="B3" s="123"/>
      <c r="C3" s="124"/>
      <c r="D3" s="125"/>
      <c r="E3" s="125"/>
      <c r="F3" s="126"/>
      <c r="G3" s="90" t="str">
        <f>+IF(B2&lt;82,LOOKUP(G2,{0;0.1;11.01;11.61;12.31;13.11},{"N";1;2;3;4;5}),+IF(B2&lt;91,LOOKUP(G2,{0;0.5;11.61;12.31;13.11;13.91},{"N";1.2;3;4;5}),+IF(B2&gt;90,LOOKUP(G2,{0;0.1;12.31;12.91;13.61;14.01},{"N";1;2;3;4;5}))))</f>
        <v>N</v>
      </c>
      <c r="H3" s="90" t="str">
        <f>+IF(B2&lt;74,LOOKUP(H2,{0;0.1;5.16;5.36;5.56;6.16},{"N";1;2;3;4;5}),+IF(B2&lt;82,LOOKUP(H2,{0;0.5;5.31;5.46;6.16;6.31},{"N";1;2;3;4;5}),+IF(B2&lt;91,LOOKUP(H2,{0;0.5;5.46;6.01;6.21;6.46},{"N";1;2;3;4;5}),+IF(B2&gt;90,LOOKUP(H2,{0;0.5;6.01;6.31;7.01;7.31},{"N";1;2;3;4;5})))))</f>
        <v>N</v>
      </c>
      <c r="I3" s="90" t="str">
        <f>+IF(B2&lt;67,LOOKUP(I2,{0;0.1;25;29;32;35},{"N";5;4;3;2;1}),+IF(B2&lt;74,LOOKUP(I2,{0;0.1;24;28;31;34},{"N";5;4;3;2;1}),+IF(B2&lt;82,LOOKUP(I2,{0;0.1;24;28;30;32},{"N";5;4;3;2;1}),+IF(B2&lt;91,LOOKUP(I2,{0;0.1;23;26;28;30},{"N";5;4;3;2;1}),+IF(B2&gt;90,LOOKUP(I2,{0;0.1;20;23;25;27},{"N";5;4;3;2;1}))))))</f>
        <v>N</v>
      </c>
      <c r="J3" s="90" t="str">
        <f>+IF(B2&lt;74,LOOKUP(J2,{0;0.1;2;3;4;4.5},{"N";5;4;3;2;1}),+IF(B2&lt;82,LOOKUP(J2,{0;0.1;1.5;2;3;4},{"N";5;4;3;2;1}),+IF(B2&lt;91,LOOKUP(J2,{0;0.1;1;1.5;2;2.5},{"N";5;4;3;2;1}),+IF(B2&gt;90,LOOKUP(J2,{0;0.1;0.5;1;1.5;2},{"N";5;4;3;2;1})))))</f>
        <v>N</v>
      </c>
      <c r="K3" s="90" t="str">
        <f>+IF(B2&lt;74,LOOKUP(K2,{0;0.1;12;17;22;27},{"N";5;4;3;2;1}),+IF(B2&lt;82,LOOKUP(K2,{0;0.1;10;15;20;25},{"N";5;4;3;2;1}),+IF(B2&lt;91,LOOKUP(K2,{0;0.1;8;12;15;20},{"N";5;4;3;2;1}),+IF(B2&gt;90,LOOKUP(K2,{0;0.1;4;6;8;10},{"N";5;4;3;2;1})))))</f>
        <v>N</v>
      </c>
      <c r="L3" s="90" t="str">
        <f>+IF(B2&lt;56,LOOKUP(L2,{0;0.1;55;60;65;70},{"N";5;4;3;2;1}),+IF(B2&lt;61,LOOKUP(L2,{0;0.1;60;65;70;75},{"N";5;4;3;2;1}),+IF(B2&lt;67,LOOKUP(L2,{0;0.1;65;70;75;80},{"N";5;4;3;2;1}),+IF(B2&lt;74,LOOKUP(L2,{0;0.1;75;80;85;90},{"N";5;4;3;2;1}),+IF(B2&lt;82,LOOKUP(L2,{0;0.1;80;85;90;95},{"N";5;4;3;2;1}),+IF(B2&lt;91,LOOKUP(L2,{0;0.1;85;90;95;100},{"N";5;4;3;2;1}),+IF(B2&gt;90,LOOKUP(L2,{0;0.1;90;95;105;110},{"N";5;4;3;2;1}))))))))</f>
        <v>N</v>
      </c>
      <c r="M3" s="90" t="str">
        <f>+IF(B2&lt;74,LOOKUP(M2,{0;0.1;10;15;20;25},{"N";5;4;3;2;1}),+IF(B2&lt;82,LOOKUP(M2,{0;0.1;8;12;18;22},{"N";5;4;3;2;1}),+IF(B2&lt;91,LOOKUP(M2,{0;0.1;6;9;12;15},{"N";5;4;3;2;1}),+IF(B2&gt;90,LOOKUP(M2,{0;0.1;2;4;6;10},{"N";5;4;3;2;1})))))</f>
        <v>N</v>
      </c>
      <c r="N3" s="90" t="str">
        <f>+IF(B2&lt;56,LOOKUP(N2,{0;0.1;40;45;50;55},{"N";5;4;3;2;1}),+IF(B2&lt;61,LOOKUP(N2,{0;0.1;45;50;55;60},{"N";5;4;3;2;1}),+IF(B2&lt;67,LOOKUP(N2,{0;0.1;50;55;60;65},{"N";5;4;3;2;1}),+IF(B2&lt;74,LOOKUP(N2,{0;0.1;55;60;65;70},{"N";5;4;3;2;1}),+IF(B2&lt;82,LOOKUP(N2,{0;0.1;60;65;70;75},{"N";5;4;3;2;1}),+IF(B2&lt;91,LOOKUP(N2,{0;0.1;65;70;75;80},{"N";5;4;3;2;1}),+IF(B2&gt;90,LOOKUP(N2,{0;0.1;75;80;85;90},{"N";5;4;3;2;1}))))))))</f>
        <v>N</v>
      </c>
      <c r="O3" s="91" t="e">
        <f>AVERAGEIF(G3:M3,"&lt;&gt;*(N)",G3:M3)</f>
        <v>#DIV/0!</v>
      </c>
      <c r="P3" s="74"/>
    </row>
    <row r="4" spans="1:16" s="73" customFormat="1" x14ac:dyDescent="0.3">
      <c r="A4" s="129">
        <v>2</v>
      </c>
      <c r="B4" s="131"/>
      <c r="C4" s="75"/>
      <c r="D4" s="75"/>
      <c r="E4" s="76"/>
      <c r="F4" s="76"/>
      <c r="G4" s="77"/>
      <c r="H4" s="76"/>
      <c r="I4" s="76"/>
      <c r="J4" s="76"/>
      <c r="K4" s="76"/>
      <c r="L4" s="76"/>
      <c r="M4" s="76"/>
      <c r="N4" s="78"/>
      <c r="O4" s="79"/>
      <c r="P4" s="74"/>
    </row>
    <row r="5" spans="1:16" s="73" customFormat="1" ht="20.25" thickBot="1" x14ac:dyDescent="0.35">
      <c r="A5" s="130"/>
      <c r="B5" s="131"/>
      <c r="C5" s="132"/>
      <c r="D5" s="133"/>
      <c r="E5" s="133"/>
      <c r="F5" s="134"/>
      <c r="G5" s="90" t="str">
        <f>+IF(B4&lt;82,LOOKUP(G4,{0;0.1;11.01;11.61;12.31;13.11},{"N";1;2;3;4;5}),+IF(B4&lt;91,LOOKUP(G4,{0;0.5;11.61;12.31;13.11;13.91},{"N";1.2;3;4;5}),+IF(B4&gt;90,LOOKUP(G4,{0;0.1;12.31;12.91;13.61;14.01},{"N";1;2;3;4;5}))))</f>
        <v>N</v>
      </c>
      <c r="H5" s="90" t="str">
        <f>+IF(B4&lt;74,LOOKUP(H4,{0;0.1;5.16;5.36;5.56;6.16},{"N";1;2;3;4;5}),+IF(B4&lt;82,LOOKUP(H4,{0;0.5;5.31;5.46;6.16;6.31},{"N";1;2;3;4;5}),+IF(B4&lt;91,LOOKUP(H4,{0;0.5;5.46;6.01;6.21;6.46},{"N";1;2;3;4;5}),+IF(B4&gt;90,LOOKUP(H4,{0;0.5;6.01;6.31;7.01;7.31},{"N";1;2;3;4;5})))))</f>
        <v>N</v>
      </c>
      <c r="I5" s="90" t="str">
        <f>+IF(B4&lt;67,LOOKUP(I4,{0;0.1;25;29;32;35},{"N";5;4;3;2;1}),+IF(B4&lt;74,LOOKUP(I4,{0;0.1;24;28;31;34},{"N";5;4;3;2;1}),+IF(B4&lt;82,LOOKUP(I4,{0;0.1;24;28;30;32},{"N";5;4;3;2;1}),+IF(B4&lt;91,LOOKUP(I4,{0;0.1;23;26;28;30},{"N";5;4;3;2;1}),+IF(B4&gt;90,LOOKUP(I4,{0;0.1;20;23;25;27},{"N";5;4;3;2;1}))))))</f>
        <v>N</v>
      </c>
      <c r="J5" s="90" t="str">
        <f>+IF(B4&lt;74,LOOKUP(J4,{0;0.1;2;3;4;4.5},{"N";5;4;3;2;1}),+IF(B4&lt;82,LOOKUP(J4,{0;0.1;1.5;2;3;4},{"N";5;4;3;2;1}),+IF(B4&lt;91,LOOKUP(J4,{0;0.1;1;1.5;2;2.5},{"N";5;4;3;2;1}),+IF(B4&gt;90,LOOKUP(J4,{0;0.1;0.5;1;1.5;2},{"N";5;4;3;2;1})))))</f>
        <v>N</v>
      </c>
      <c r="K5" s="90" t="str">
        <f>+IF(B4&lt;74,LOOKUP(K4,{0;0.1;12;17;22;27},{"N";5;4;3;2;1}),+IF(B4&lt;82,LOOKUP(K4,{0;0.1;10;15;20;25},{"N";5;4;3;2;1}),+IF(B4&lt;91,LOOKUP(K4,{0;0.1;8;12;15;20},{"N";5;4;3;2;1}),+IF(B4&gt;90,LOOKUP(K4,{0;0.1;4;6;8;10},{"N";5;4;3;2;1})))))</f>
        <v>N</v>
      </c>
      <c r="L5" s="90" t="str">
        <f>+IF(B4&lt;56,LOOKUP(L4,{0;0.1;55;60;65;70},{"N";5;4;3;2;1}),+IF(B4&lt;61,LOOKUP(L4,{0;0.1;60;65;70;75},{"N";5;4;3;2;1}),+IF(B4&lt;67,LOOKUP(L4,{0;0.1;65;70;75;80},{"N";5;4;3;2;1}),+IF(B4&lt;74,LOOKUP(L4,{0;0.1;75;80;85;90},{"N";5;4;3;2;1}),+IF(B4&lt;82,LOOKUP(L4,{0;0.1;80;85;90;95},{"N";5;4;3;2;1}),+IF(B4&lt;91,LOOKUP(L4,{0;0.1;85;90;95;100},{"N";5;4;3;2;1}),+IF(B4&gt;90,LOOKUP(L4,{0;0.1;90;95;105;110},{"N";5;4;3;2;1}))))))))</f>
        <v>N</v>
      </c>
      <c r="M5" s="90" t="str">
        <f>+IF(B4&lt;74,LOOKUP(M4,{0;0.1;10;15;20;25},{"N";5;4;3;2;1}),+IF(B4&lt;82,LOOKUP(M4,{0;0.1;8;12;18;22},{"N";5;4;3;2;1}),+IF(B4&lt;91,LOOKUP(M4,{0;0.1;6;9;12;15},{"N";5;4;3;2;1}),+IF(B4&gt;90,LOOKUP(M4,{0;0.1;2;4;6;10},{"N";5;4;3;2;1})))))</f>
        <v>N</v>
      </c>
      <c r="N5" s="90" t="str">
        <f>+IF(B4&lt;56,LOOKUP(N4,{0;0.1;40;45;50;55},{"N";5;4;3;2;1}),+IF(B4&lt;61,LOOKUP(N4,{0;0.1;45;50;55;60},{"N";5;4;3;2;1}),+IF(B4&lt;67,LOOKUP(N4,{0;0.1;50;55;60;65},{"N";5;4;3;2;1}),+IF(B4&lt;74,LOOKUP(N4,{0;0.1;55;60;65;70},{"N";5;4;3;2;1}),+IF(B4&lt;82,LOOKUP(N4,{0;0.1;60;65;70;75},{"N";5;4;3;2;1}),+IF(B4&lt;91,LOOKUP(N4,{0;0.1;65;70;75;80},{"N";5;4;3;2;1}),+IF(B4&gt;90,LOOKUP(N4,{0;0.1;75;80;85;90},{"N";5;4;3;2;1}))))))))</f>
        <v>N</v>
      </c>
      <c r="O5" s="91" t="e">
        <f>AVERAGEIF(G5:M5,"&lt;&gt;*(N)",G5:M5)</f>
        <v>#DIV/0!</v>
      </c>
      <c r="P5" s="80"/>
    </row>
    <row r="6" spans="1:16" s="73" customFormat="1" x14ac:dyDescent="0.3">
      <c r="A6" s="127">
        <v>3</v>
      </c>
      <c r="B6" s="122"/>
      <c r="C6" s="67"/>
      <c r="D6" s="67"/>
      <c r="E6" s="68"/>
      <c r="F6" s="68"/>
      <c r="G6" s="68"/>
      <c r="H6" s="68"/>
      <c r="I6" s="68"/>
      <c r="J6" s="68"/>
      <c r="K6" s="68"/>
      <c r="L6" s="68"/>
      <c r="M6" s="68"/>
      <c r="N6" s="70"/>
      <c r="O6" s="81"/>
      <c r="P6" s="80"/>
    </row>
    <row r="7" spans="1:16" s="73" customFormat="1" ht="20.25" thickBot="1" x14ac:dyDescent="0.35">
      <c r="A7" s="128"/>
      <c r="B7" s="123"/>
      <c r="C7" s="124"/>
      <c r="D7" s="125"/>
      <c r="E7" s="125"/>
      <c r="F7" s="126"/>
      <c r="G7" s="90" t="str">
        <f>+IF(B6&lt;82,LOOKUP(G6,{0;0.1;11.01;11.61;12.31;13.11},{"N";1;2;3;4;5}),+IF(B6&lt;91,LOOKUP(G6,{0;0.5;11.61;12.31;13.11;13.91},{"N";1.2;3;4;5}),+IF(B6&gt;90,LOOKUP(G6,{0;0.1;12.31;12.91;13.61;14.01},{"N";1;2;3;4;5}))))</f>
        <v>N</v>
      </c>
      <c r="H7" s="90" t="str">
        <f>+IF(B6&lt;74,LOOKUP(H6,{0;0.1;5.16;5.36;5.56;6.16},{"N";1;2;3;4;5}),+IF(B6&lt;82,LOOKUP(H6,{0;0.5;5.31;5.46;6.16;6.31},{"N";1;2;3;4;5}),+IF(B6&lt;91,LOOKUP(H6,{0;0.5;5.46;6.01;6.21;6.46},{"N";1;2;3;4;5}),+IF(B6&gt;90,LOOKUP(H6,{0;0.5;6.01;6.31;7.01;7.31},{"N";1;2;3;4;5})))))</f>
        <v>N</v>
      </c>
      <c r="I7" s="90" t="str">
        <f>+IF(B6&lt;67,LOOKUP(I6,{0;0.1;25;29;32;35},{"N";5;4;3;2;1}),+IF(B6&lt;74,LOOKUP(I6,{0;0.1;24;28;31;34},{"N";5;4;3;2;1}),+IF(B6&lt;82,LOOKUP(I6,{0;0.1;24;28;30;32},{"N";5;4;3;2;1}),+IF(B6&lt;91,LOOKUP(I6,{0;0.1;23;26;28;30},{"N";5;4;3;2;1}),+IF(B6&gt;90,LOOKUP(I6,{0;0.1;20;23;25;27},{"N";5;4;3;2;1}))))))</f>
        <v>N</v>
      </c>
      <c r="J7" s="90" t="str">
        <f>+IF(B6&lt;74,LOOKUP(J6,{0;0.1;2;3;4;4.5},{"N";5;4;3;2;1}),+IF(B6&lt;82,LOOKUP(J6,{0;0.1;1.5;2;3;4},{"N";5;4;3;2;1}),+IF(B6&lt;91,LOOKUP(J6,{0;0.1;1;1.5;2;2.5},{"N";5;4;3;2;1}),+IF(B6&gt;90,LOOKUP(J6,{0;0.1;0.5;1;1.5;2},{"N";5;4;3;2;1})))))</f>
        <v>N</v>
      </c>
      <c r="K7" s="90" t="str">
        <f>+IF(B6&lt;74,LOOKUP(K6,{0;0.1;12;17;22;27},{"N";5;4;3;2;1}),+IF(B6&lt;82,LOOKUP(K6,{0;0.1;10;15;20;25},{"N";5;4;3;2;1}),+IF(B6&lt;91,LOOKUP(K6,{0;0.1;8;12;15;20},{"N";5;4;3;2;1}),+IF(B6&gt;90,LOOKUP(K6,{0;0.1;4;6;8;10},{"N";5;4;3;2;1})))))</f>
        <v>N</v>
      </c>
      <c r="L7" s="90" t="str">
        <f>+IF(B6&lt;56,LOOKUP(L6,{0;0.1;55;60;65;70},{"N";5;4;3;2;1}),+IF(B6&lt;61,LOOKUP(L6,{0;0.1;60;65;70;75},{"N";5;4;3;2;1}),+IF(B6&lt;67,LOOKUP(L6,{0;0.1;65;70;75;80},{"N";5;4;3;2;1}),+IF(B6&lt;74,LOOKUP(L6,{0;0.1;75;80;85;90},{"N";5;4;3;2;1}),+IF(B6&lt;82,LOOKUP(L6,{0;0.1;80;85;90;95},{"N";5;4;3;2;1}),+IF(B6&lt;91,LOOKUP(L6,{0;0.1;85;90;95;100},{"N";5;4;3;2;1}),+IF(B6&gt;90,LOOKUP(L6,{0;0.1;90;95;105;110},{"N";5;4;3;2;1}))))))))</f>
        <v>N</v>
      </c>
      <c r="M7" s="90" t="str">
        <f>+IF(B6&lt;74,LOOKUP(M6,{0;0.1;10;15;20;25},{"N";5;4;3;2;1}),+IF(B6&lt;82,LOOKUP(M6,{0;0.1;8;12;18;22},{"N";5;4;3;2;1}),+IF(B6&lt;91,LOOKUP(M6,{0;0.1;6;9;12;15},{"N";5;4;3;2;1}),+IF(B6&gt;90,LOOKUP(M6,{0;0.1;2;4;6;10},{"N";5;4;3;2;1})))))</f>
        <v>N</v>
      </c>
      <c r="N7" s="90" t="str">
        <f>+IF(B6&lt;56,LOOKUP(N6,{0;0.1;40;45;50;55},{"N";5;4;3;2;1}),+IF(B6&lt;61,LOOKUP(N6,{0;0.1;45;50;55;60},{"N";5;4;3;2;1}),+IF(B6&lt;67,LOOKUP(N6,{0;0.1;50;55;60;65},{"N";5;4;3;2;1}),+IF(B6&lt;74,LOOKUP(N6,{0;0.1;55;60;65;70},{"N";5;4;3;2;1}),+IF(B6&lt;82,LOOKUP(N6,{0;0.1;60;65;70;75},{"N";5;4;3;2;1}),+IF(B6&lt;91,LOOKUP(N6,{0;0.1;65;70;75;80},{"N";5;4;3;2;1}),+IF(B6&gt;90,LOOKUP(N6,{0;0.1;75;80;85;90},{"N";5;4;3;2;1}))))))))</f>
        <v>N</v>
      </c>
      <c r="O7" s="91" t="e">
        <f>AVERAGEIF(G7:M7,"&lt;&gt;*(N)",G7:M7)</f>
        <v>#DIV/0!</v>
      </c>
      <c r="P7" s="80"/>
    </row>
    <row r="8" spans="1:16" s="73" customFormat="1" x14ac:dyDescent="0.3">
      <c r="A8" s="129">
        <v>4</v>
      </c>
      <c r="B8" s="131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8"/>
      <c r="O8" s="79"/>
      <c r="P8" s="80"/>
    </row>
    <row r="9" spans="1:16" ht="20.25" thickBot="1" x14ac:dyDescent="0.35">
      <c r="A9" s="130"/>
      <c r="B9" s="131"/>
      <c r="C9" s="132"/>
      <c r="D9" s="133"/>
      <c r="E9" s="133"/>
      <c r="F9" s="134"/>
      <c r="G9" s="90" t="str">
        <f>+IF(B8&lt;82,LOOKUP(G8,{0;0.1;11.01;11.61;12.31;13.11},{"N";1;2;3;4;5}),+IF(B8&lt;91,LOOKUP(G8,{0;0.5;11.61;12.31;13.11;13.91},{"N";1.2;3;4;5}),+IF(B8&gt;90,LOOKUP(G8,{0;0.1;12.31;12.91;13.61;14.01},{"N";1;2;3;4;5}))))</f>
        <v>N</v>
      </c>
      <c r="H9" s="90" t="str">
        <f>+IF(B8&lt;74,LOOKUP(H8,{0;0.1;5.16;5.36;5.56;6.16},{"N";1;2;3;4;5}),+IF(B8&lt;82,LOOKUP(H8,{0;0.5;5.31;5.46;6.16;6.31},{"N";1;2;3;4;5}),+IF(B8&lt;91,LOOKUP(H8,{0;0.5;5.46;6.01;6.21;6.46},{"N";1;2;3;4;5}),+IF(B8&gt;90,LOOKUP(H8,{0;0.5;6.01;6.31;7.01;7.31},{"N";1;2;3;4;5})))))</f>
        <v>N</v>
      </c>
      <c r="I9" s="90" t="str">
        <f>+IF(B8&lt;67,LOOKUP(I8,{0;0.1;25;29;32;35},{"N";5;4;3;2;1}),+IF(B8&lt;74,LOOKUP(I8,{0;0.1;24;28;31;34},{"N";5;4;3;2;1}),+IF(B8&lt;82,LOOKUP(I8,{0;0.1;24;28;30;32},{"N";5;4;3;2;1}),+IF(B8&lt;91,LOOKUP(I8,{0;0.1;23;26;28;30},{"N";5;4;3;2;1}),+IF(B8&gt;90,LOOKUP(I8,{0;0.1;20;23;25;27},{"N";5;4;3;2;1}))))))</f>
        <v>N</v>
      </c>
      <c r="J9" s="90" t="str">
        <f>+IF(B8&lt;74,LOOKUP(J8,{0;0.1;2;3;4;4.5},{"N";5;4;3;2;1}),+IF(B8&lt;82,LOOKUP(J8,{0;0.1;1.5;2;3;4},{"N";5;4;3;2;1}),+IF(B8&lt;91,LOOKUP(J8,{0;0.1;1;1.5;2;2.5},{"N";5;4;3;2;1}),+IF(B8&gt;90,LOOKUP(J8,{0;0.1;0.5;1;1.5;2},{"N";5;4;3;2;1})))))</f>
        <v>N</v>
      </c>
      <c r="K9" s="90" t="str">
        <f>+IF(B8&lt;74,LOOKUP(K8,{0;0.1;12;17;22;27},{"N";5;4;3;2;1}),+IF(B8&lt;82,LOOKUP(K8,{0;0.1;10;15;20;25},{"N";5;4;3;2;1}),+IF(B8&lt;91,LOOKUP(K8,{0;0.1;8;12;15;20},{"N";5;4;3;2;1}),+IF(B8&gt;90,LOOKUP(K8,{0;0.1;4;6;8;10},{"N";5;4;3;2;1})))))</f>
        <v>N</v>
      </c>
      <c r="L9" s="90" t="str">
        <f>+IF(B8&lt;56,LOOKUP(L8,{0;0.1;55;60;65;70},{"N";5;4;3;2;1}),+IF(B8&lt;61,LOOKUP(L8,{0;0.1;60;65;70;75},{"N";5;4;3;2;1}),+IF(B8&lt;67,LOOKUP(L8,{0;0.1;65;70;75;80},{"N";5;4;3;2;1}),+IF(B8&lt;74,LOOKUP(L8,{0;0.1;75;80;85;90},{"N";5;4;3;2;1}),+IF(B8&lt;82,LOOKUP(L8,{0;0.1;80;85;90;95},{"N";5;4;3;2;1}),+IF(B8&lt;91,LOOKUP(L8,{0;0.1;85;90;95;100},{"N";5;4;3;2;1}),+IF(B8&gt;90,LOOKUP(L8,{0;0.1;90;95;105;110},{"N";5;4;3;2;1}))))))))</f>
        <v>N</v>
      </c>
      <c r="M9" s="90" t="str">
        <f>+IF(B8&lt;74,LOOKUP(M8,{0;0.1;10;15;20;25},{"N";5;4;3;2;1}),+IF(B8&lt;82,LOOKUP(M8,{0;0.1;8;12;18;22},{"N";5;4;3;2;1}),+IF(B8&lt;91,LOOKUP(M8,{0;0.1;6;9;12;15},{"N";5;4;3;2;1}),+IF(B8&gt;90,LOOKUP(M8,{0;0.1;2;4;6;10},{"N";5;4;3;2;1})))))</f>
        <v>N</v>
      </c>
      <c r="N9" s="90" t="str">
        <f>+IF(B8&lt;56,LOOKUP(N8,{0;0.1;40;45;50;55},{"N";5;4;3;2;1}),+IF(B8&lt;61,LOOKUP(N8,{0;0.1;45;50;55;60},{"N";5;4;3;2;1}),+IF(B8&lt;67,LOOKUP(N8,{0;0.1;50;55;60;65},{"N";5;4;3;2;1}),+IF(B8&lt;74,LOOKUP(N8,{0;0.1;55;60;65;70},{"N";5;4;3;2;1}),+IF(B8&lt;82,LOOKUP(N8,{0;0.1;60;65;70;75},{"N";5;4;3;2;1}),+IF(B8&lt;91,LOOKUP(N8,{0;0.1;65;70;75;80},{"N";5;4;3;2;1}),+IF(B8&gt;90,LOOKUP(N8,{0;0.1;75;80;85;90},{"N";5;4;3;2;1}))))))))</f>
        <v>N</v>
      </c>
      <c r="O9" s="91" t="e">
        <f>AVERAGEIF(G9:M9,"&lt;&gt;*(N)",G9:M9)</f>
        <v>#DIV/0!</v>
      </c>
    </row>
    <row r="10" spans="1:16" x14ac:dyDescent="0.3">
      <c r="A10" s="127">
        <v>5</v>
      </c>
      <c r="B10" s="122"/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70"/>
      <c r="O10" s="81"/>
    </row>
    <row r="11" spans="1:16" ht="20.25" thickBot="1" x14ac:dyDescent="0.35">
      <c r="A11" s="128"/>
      <c r="B11" s="123"/>
      <c r="C11" s="124"/>
      <c r="D11" s="125"/>
      <c r="E11" s="125"/>
      <c r="F11" s="126"/>
      <c r="G11" s="90" t="str">
        <f>+IF(B10&lt;82,LOOKUP(G10,{0;0.1;11.01;11.61;12.31;13.11},{"N";1;2;3;4;5}),+IF(B10&lt;91,LOOKUP(G10,{0;0.5;11.61;12.31;13.11;13.91},{"N";1.2;3;4;5}),+IF(B10&gt;90,LOOKUP(G10,{0;0.1;12.31;12.91;13.61;14.01},{"N";1;2;3;4;5}))))</f>
        <v>N</v>
      </c>
      <c r="H11" s="90" t="str">
        <f>+IF(B10&lt;74,LOOKUP(H10,{0;0.1;5.16;5.36;5.56;6.16},{"N";1;2;3;4;5}),+IF(B10&lt;82,LOOKUP(H10,{0;0.5;5.31;5.46;6.16;6.31},{"N";1;2;3;4;5}),+IF(B10&lt;91,LOOKUP(H10,{0;0.5;5.46;6.01;6.21;6.46},{"N";1;2;3;4;5}),+IF(B10&gt;90,LOOKUP(H10,{0;0.5;6.01;6.31;7.01;7.31},{"N";1;2;3;4;5})))))</f>
        <v>N</v>
      </c>
      <c r="I11" s="90" t="str">
        <f>+IF(B10&lt;67,LOOKUP(I10,{0;0.1;25;29;32;35},{"N";5;4;3;2;1}),+IF(B10&lt;74,LOOKUP(I10,{0;0.1;24;28;31;34},{"N";5;4;3;2;1}),+IF(B10&lt;82,LOOKUP(I10,{0;0.1;24;28;30;32},{"N";5;4;3;2;1}),+IF(B10&lt;91,LOOKUP(I10,{0;0.1;23;26;28;30},{"N";5;4;3;2;1}),+IF(B10&gt;90,LOOKUP(I10,{0;0.1;20;23;25;27},{"N";5;4;3;2;1}))))))</f>
        <v>N</v>
      </c>
      <c r="J11" s="90" t="str">
        <f>+IF(B10&lt;74,LOOKUP(J10,{0;0.1;2;3;4;4.5},{"N";5;4;3;2;1}),+IF(B10&lt;82,LOOKUP(J10,{0;0.1;1.5;2;3;4},{"N";5;4;3;2;1}),+IF(B10&lt;91,LOOKUP(J10,{0;0.1;1;1.5;2;2.5},{"N";5;4;3;2;1}),+IF(B10&gt;90,LOOKUP(J10,{0;0.1;0.5;1;1.5;2},{"N";5;4;3;2;1})))))</f>
        <v>N</v>
      </c>
      <c r="K11" s="90" t="str">
        <f>+IF(B10&lt;74,LOOKUP(K10,{0;0.1;12;17;22;27},{"N";5;4;3;2;1}),+IF(B10&lt;82,LOOKUP(K10,{0;0.1;10;15;20;25},{"N";5;4;3;2;1}),+IF(B10&lt;91,LOOKUP(K10,{0;0.1;8;12;15;20},{"N";5;4;3;2;1}),+IF(B10&gt;90,LOOKUP(K10,{0;0.1;4;6;8;10},{"N";5;4;3;2;1})))))</f>
        <v>N</v>
      </c>
      <c r="L11" s="90" t="str">
        <f>+IF(B10&lt;56,LOOKUP(L10,{0;0.1;55;60;65;70},{"N";5;4;3;2;1}),+IF(B10&lt;61,LOOKUP(L10,{0;0.1;60;65;70;75},{"N";5;4;3;2;1}),+IF(B10&lt;67,LOOKUP(L10,{0;0.1;65;70;75;80},{"N";5;4;3;2;1}),+IF(B10&lt;74,LOOKUP(L10,{0;0.1;75;80;85;90},{"N";5;4;3;2;1}),+IF(B10&lt;82,LOOKUP(L10,{0;0.1;80;85;90;95},{"N";5;4;3;2;1}),+IF(B10&lt;91,LOOKUP(L10,{0;0.1;85;90;95;100},{"N";5;4;3;2;1}),+IF(B10&gt;90,LOOKUP(L10,{0;0.1;90;95;105;110},{"N";5;4;3;2;1}))))))))</f>
        <v>N</v>
      </c>
      <c r="M11" s="90" t="str">
        <f>+IF(B10&lt;74,LOOKUP(M10,{0;0.1;10;15;20;25},{"N";5;4;3;2;1}),+IF(B10&lt;82,LOOKUP(M10,{0;0.1;8;12;18;22},{"N";5;4;3;2;1}),+IF(B10&lt;91,LOOKUP(M10,{0;0.1;6;9;12;15},{"N";5;4;3;2;1}),+IF(B10&gt;90,LOOKUP(M10,{0;0.1;2;4;6;10},{"N";5;4;3;2;1})))))</f>
        <v>N</v>
      </c>
      <c r="N11" s="90" t="str">
        <f>+IF(B10&lt;56,LOOKUP(N10,{0;0.1;40;45;50;55},{"N";5;4;3;2;1}),+IF(B10&lt;61,LOOKUP(N10,{0;0.1;45;50;55;60},{"N";5;4;3;2;1}),+IF(B10&lt;67,LOOKUP(N10,{0;0.1;50;55;60;65},{"N";5;4;3;2;1}),+IF(B10&lt;74,LOOKUP(N10,{0;0.1;55;60;65;70},{"N";5;4;3;2;1}),+IF(B10&lt;82,LOOKUP(N10,{0;0.1;60;65;70;75},{"N";5;4;3;2;1}),+IF(B10&lt;91,LOOKUP(N10,{0;0.1;65;70;75;80},{"N";5;4;3;2;1}),+IF(B10&gt;90,LOOKUP(N10,{0;0.1;75;80;85;90},{"N";5;4;3;2;1}))))))))</f>
        <v>N</v>
      </c>
      <c r="O11" s="91" t="e">
        <f>AVERAGEIF(G11:M11,"&lt;&gt;*(N)",G11:M11)</f>
        <v>#DIV/0!</v>
      </c>
    </row>
    <row r="12" spans="1:16" x14ac:dyDescent="0.3">
      <c r="A12" s="129">
        <v>6</v>
      </c>
      <c r="B12" s="131"/>
      <c r="C12" s="75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8"/>
      <c r="O12" s="79"/>
    </row>
    <row r="13" spans="1:16" ht="20.25" thickBot="1" x14ac:dyDescent="0.35">
      <c r="A13" s="130"/>
      <c r="B13" s="131"/>
      <c r="C13" s="132"/>
      <c r="D13" s="133"/>
      <c r="E13" s="133"/>
      <c r="F13" s="134"/>
      <c r="G13" s="90" t="str">
        <f>+IF(B12&lt;82,LOOKUP(G12,{0;0.1;11.01;11.61;12.31;13.11},{"N";1;2;3;4;5}),+IF(B12&lt;91,LOOKUP(G12,{0;0.5;11.61;12.31;13.11;13.91},{"N";1.2;3;4;5}),+IF(B12&gt;90,LOOKUP(G12,{0;0.1;12.31;12.91;13.61;14.01},{"N";1;2;3;4;5}))))</f>
        <v>N</v>
      </c>
      <c r="H13" s="90" t="str">
        <f>+IF(B12&lt;74,LOOKUP(H12,{0;0.1;5.16;5.36;5.56;6.16},{"N";1;2;3;4;5}),+IF(B12&lt;82,LOOKUP(H12,{0;0.5;5.31;5.46;6.16;6.31},{"N";1;2;3;4;5}),+IF(B12&lt;91,LOOKUP(H12,{0;0.5;5.46;6.01;6.21;6.46},{"N";1;2;3;4;5}),+IF(B12&gt;90,LOOKUP(H12,{0;0.5;6.01;6.31;7.01;7.31},{"N";1;2;3;4;5})))))</f>
        <v>N</v>
      </c>
      <c r="I13" s="90" t="str">
        <f>+IF(B12&lt;67,LOOKUP(I12,{0;0.1;25;29;32;35},{"N";5;4;3;2;1}),+IF(B12&lt;74,LOOKUP(I12,{0;0.1;24;28;31;34},{"N";5;4;3;2;1}),+IF(B12&lt;82,LOOKUP(I12,{0;0.1;24;28;30;32},{"N";5;4;3;2;1}),+IF(B12&lt;91,LOOKUP(I12,{0;0.1;23;26;28;30},{"N";5;4;3;2;1}),+IF(B12&gt;90,LOOKUP(I12,{0;0.1;20;23;25;27},{"N";5;4;3;2;1}))))))</f>
        <v>N</v>
      </c>
      <c r="J13" s="90" t="str">
        <f>+IF(B12&lt;74,LOOKUP(J12,{0;0.1;2;3;4;4.5},{"N";5;4;3;2;1}),+IF(B12&lt;82,LOOKUP(J12,{0;0.1;1.5;2;3;4},{"N";5;4;3;2;1}),+IF(B12&lt;91,LOOKUP(J12,{0;0.1;1;1.5;2;2.5},{"N";5;4;3;2;1}),+IF(B12&gt;90,LOOKUP(J12,{0;0.1;0.5;1;1.5;2},{"N";5;4;3;2;1})))))</f>
        <v>N</v>
      </c>
      <c r="K13" s="90" t="str">
        <f>+IF(B12&lt;74,LOOKUP(K12,{0;0.1;12;17;22;27},{"N";5;4;3;2;1}),+IF(B12&lt;82,LOOKUP(K12,{0;0.1;10;15;20;25},{"N";5;4;3;2;1}),+IF(B12&lt;91,LOOKUP(K12,{0;0.1;8;12;15;20},{"N";5;4;3;2;1}),+IF(B12&gt;90,LOOKUP(K12,{0;0.1;4;6;8;10},{"N";5;4;3;2;1})))))</f>
        <v>N</v>
      </c>
      <c r="L13" s="90" t="str">
        <f>+IF(B12&lt;56,LOOKUP(L12,{0;0.1;55;60;65;70},{"N";5;4;3;2;1}),+IF(B12&lt;61,LOOKUP(L12,{0;0.1;60;65;70;75},{"N";5;4;3;2;1}),+IF(B12&lt;67,LOOKUP(L12,{0;0.1;65;70;75;80},{"N";5;4;3;2;1}),+IF(B12&lt;74,LOOKUP(L12,{0;0.1;75;80;85;90},{"N";5;4;3;2;1}),+IF(B12&lt;82,LOOKUP(L12,{0;0.1;80;85;90;95},{"N";5;4;3;2;1}),+IF(B12&lt;91,LOOKUP(L12,{0;0.1;85;90;95;100},{"N";5;4;3;2;1}),+IF(B12&gt;90,LOOKUP(L12,{0;0.1;90;95;105;110},{"N";5;4;3;2;1}))))))))</f>
        <v>N</v>
      </c>
      <c r="M13" s="90" t="str">
        <f>+IF(B12&lt;74,LOOKUP(M12,{0;0.1;10;15;20;25},{"N";5;4;3;2;1}),+IF(B12&lt;82,LOOKUP(M12,{0;0.1;8;12;18;22},{"N";5;4;3;2;1}),+IF(B12&lt;91,LOOKUP(M12,{0;0.1;6;9;12;15},{"N";5;4;3;2;1}),+IF(B12&gt;90,LOOKUP(M12,{0;0.1;2;4;6;10},{"N";5;4;3;2;1})))))</f>
        <v>N</v>
      </c>
      <c r="N13" s="90" t="str">
        <f>+IF(B12&lt;56,LOOKUP(N12,{0;0.1;40;45;50;55},{"N";5;4;3;2;1}),+IF(B12&lt;61,LOOKUP(N12,{0;0.1;45;50;55;60},{"N";5;4;3;2;1}),+IF(B12&lt;67,LOOKUP(N12,{0;0.1;50;55;60;65},{"N";5;4;3;2;1}),+IF(B12&lt;74,LOOKUP(N12,{0;0.1;55;60;65;70},{"N";5;4;3;2;1}),+IF(B12&lt;82,LOOKUP(N12,{0;0.1;60;65;70;75},{"N";5;4;3;2;1}),+IF(B12&lt;91,LOOKUP(N12,{0;0.1;65;70;75;80},{"N";5;4;3;2;1}),+IF(B12&gt;90,LOOKUP(N12,{0;0.1;75;80;85;90},{"N";5;4;3;2;1}))))))))</f>
        <v>N</v>
      </c>
      <c r="O13" s="91" t="e">
        <f>AVERAGEIF(G13:M13,"&lt;&gt;*(N)",G13:M13)</f>
        <v>#DIV/0!</v>
      </c>
    </row>
    <row r="14" spans="1:16" s="73" customFormat="1" x14ac:dyDescent="0.3">
      <c r="A14" s="127">
        <v>7</v>
      </c>
      <c r="B14" s="122"/>
      <c r="C14" s="67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70"/>
      <c r="O14" s="81"/>
      <c r="P14" s="80"/>
    </row>
    <row r="15" spans="1:16" s="73" customFormat="1" ht="20.25" thickBot="1" x14ac:dyDescent="0.35">
      <c r="A15" s="128"/>
      <c r="B15" s="123"/>
      <c r="C15" s="124"/>
      <c r="D15" s="125"/>
      <c r="E15" s="125"/>
      <c r="F15" s="126"/>
      <c r="G15" s="90" t="str">
        <f>+IF(B14&lt;82,LOOKUP(G14,{0;0.1;11.01;11.61;12.31;13.11},{"N";1;2;3;4;5}),+IF(B14&lt;91,LOOKUP(G14,{0;0.5;11.61;12.31;13.11;13.91},{"N";1.2;3;4;5}),+IF(B14&gt;90,LOOKUP(G14,{0;0.1;12.31;12.91;13.61;14.01},{"N";1;2;3;4;5}))))</f>
        <v>N</v>
      </c>
      <c r="H15" s="90" t="str">
        <f>+IF(B14&lt;74,LOOKUP(H14,{0;0.1;5.16;5.36;5.56;6.16},{"N";1;2;3;4;5}),+IF(B14&lt;82,LOOKUP(H14,{0;0.5;5.31;5.46;6.16;6.31},{"N";1;2;3;4;5}),+IF(B14&lt;91,LOOKUP(H14,{0;0.5;5.46;6.01;6.21;6.46},{"N";1;2;3;4;5}),+IF(B14&gt;90,LOOKUP(H14,{0;0.5;6.01;6.31;7.01;7.31},{"N";1;2;3;4;5})))))</f>
        <v>N</v>
      </c>
      <c r="I15" s="90" t="str">
        <f>+IF(B14&lt;67,LOOKUP(I14,{0;0.1;25;29;32;35},{"N";5;4;3;2;1}),+IF(B14&lt;74,LOOKUP(I14,{0;0.1;24;28;31;34},{"N";5;4;3;2;1}),+IF(B14&lt;82,LOOKUP(I14,{0;0.1;24;28;30;32},{"N";5;4;3;2;1}),+IF(B14&lt;91,LOOKUP(I14,{0;0.1;23;26;28;30},{"N";5;4;3;2;1}),+IF(B14&gt;90,LOOKUP(I14,{0;0.1;20;23;25;27},{"N";5;4;3;2;1}))))))</f>
        <v>N</v>
      </c>
      <c r="J15" s="90" t="str">
        <f>+IF(B14&lt;74,LOOKUP(J14,{0;0.1;2;3;4;4.5},{"N";5;4;3;2;1}),+IF(B14&lt;82,LOOKUP(J14,{0;0.1;1.5;2;3;4},{"N";5;4;3;2;1}),+IF(B14&lt;91,LOOKUP(J14,{0;0.1;1;1.5;2;2.5},{"N";5;4;3;2;1}),+IF(B14&gt;90,LOOKUP(J14,{0;0.1;0.5;1;1.5;2},{"N";5;4;3;2;1})))))</f>
        <v>N</v>
      </c>
      <c r="K15" s="90" t="str">
        <f>+IF(B14&lt;74,LOOKUP(K14,{0;0.1;12;17;22;27},{"N";5;4;3;2;1}),+IF(B14&lt;82,LOOKUP(K14,{0;0.1;10;15;20;25},{"N";5;4;3;2;1}),+IF(B14&lt;91,LOOKUP(K14,{0;0.1;8;12;15;20},{"N";5;4;3;2;1}),+IF(B14&gt;90,LOOKUP(K14,{0;0.1;4;6;8;10},{"N";5;4;3;2;1})))))</f>
        <v>N</v>
      </c>
      <c r="L15" s="90" t="str">
        <f>+IF(B14&lt;56,LOOKUP(L14,{0;0.1;55;60;65;70},{"N";5;4;3;2;1}),+IF(B14&lt;61,LOOKUP(L14,{0;0.1;60;65;70;75},{"N";5;4;3;2;1}),+IF(B14&lt;67,LOOKUP(L14,{0;0.1;65;70;75;80},{"N";5;4;3;2;1}),+IF(B14&lt;74,LOOKUP(L14,{0;0.1;75;80;85;90},{"N";5;4;3;2;1}),+IF(B14&lt;82,LOOKUP(L14,{0;0.1;80;85;90;95},{"N";5;4;3;2;1}),+IF(B14&lt;91,LOOKUP(L14,{0;0.1;85;90;95;100},{"N";5;4;3;2;1}),+IF(B14&gt;90,LOOKUP(L14,{0;0.1;90;95;105;110},{"N";5;4;3;2;1}))))))))</f>
        <v>N</v>
      </c>
      <c r="M15" s="90" t="str">
        <f>+IF(B14&lt;74,LOOKUP(M14,{0;0.1;10;15;20;25},{"N";5;4;3;2;1}),+IF(B14&lt;82,LOOKUP(M14,{0;0.1;8;12;18;22},{"N";5;4;3;2;1}),+IF(B14&lt;91,LOOKUP(M14,{0;0.1;6;9;12;15},{"N";5;4;3;2;1}),+IF(B14&gt;90,LOOKUP(M14,{0;0.1;2;4;6;10},{"N";5;4;3;2;1})))))</f>
        <v>N</v>
      </c>
      <c r="N15" s="90" t="str">
        <f>+IF(B14&lt;56,LOOKUP(N14,{0;0.1;40;45;50;55},{"N";5;4;3;2;1}),+IF(B14&lt;61,LOOKUP(N14,{0;0.1;45;50;55;60},{"N";5;4;3;2;1}),+IF(B14&lt;67,LOOKUP(N14,{0;0.1;50;55;60;65},{"N";5;4;3;2;1}),+IF(B14&lt;74,LOOKUP(N14,{0;0.1;55;60;65;70},{"N";5;4;3;2;1}),+IF(B14&lt;82,LOOKUP(N14,{0;0.1;60;65;70;75},{"N";5;4;3;2;1}),+IF(B14&lt;91,LOOKUP(N14,{0;0.1;65;70;75;80},{"N";5;4;3;2;1}),+IF(B14&gt;90,LOOKUP(N14,{0;0.1;75;80;85;90},{"N";5;4;3;2;1}))))))))</f>
        <v>N</v>
      </c>
      <c r="O15" s="91" t="e">
        <f>AVERAGEIF(G15:M15,"&lt;&gt;*(N)",G15:M15)</f>
        <v>#DIV/0!</v>
      </c>
      <c r="P15" s="80"/>
    </row>
    <row r="16" spans="1:16" s="73" customFormat="1" x14ac:dyDescent="0.3">
      <c r="A16" s="129">
        <v>8</v>
      </c>
      <c r="B16" s="131"/>
      <c r="C16" s="75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8"/>
      <c r="O16" s="79"/>
      <c r="P16" s="80"/>
    </row>
    <row r="17" spans="1:16" s="73" customFormat="1" ht="20.25" thickBot="1" x14ac:dyDescent="0.35">
      <c r="A17" s="130"/>
      <c r="B17" s="131"/>
      <c r="C17" s="132"/>
      <c r="D17" s="133"/>
      <c r="E17" s="133"/>
      <c r="F17" s="134"/>
      <c r="G17" s="90" t="str">
        <f>+IF(B16&lt;82,LOOKUP(G16,{0;0.1;11.01;11.61;12.31;13.11},{"N";1;2;3;4;5}),+IF(B16&lt;91,LOOKUP(G16,{0;0.5;11.61;12.31;13.11;13.91},{"N";1.2;3;4;5}),+IF(B16&gt;90,LOOKUP(G16,{0;0.1;12.31;12.91;13.61;14.01},{"N";1;2;3;4;5}))))</f>
        <v>N</v>
      </c>
      <c r="H17" s="90" t="str">
        <f>+IF(B16&lt;74,LOOKUP(H16,{0;0.1;5.16;5.36;5.56;6.16},{"N";1;2;3;4;5}),+IF(B16&lt;82,LOOKUP(H16,{0;0.5;5.31;5.46;6.16;6.31},{"N";1;2;3;4;5}),+IF(B16&lt;91,LOOKUP(H16,{0;0.5;5.46;6.01;6.21;6.46},{"N";1;2;3;4;5}),+IF(B16&gt;90,LOOKUP(H16,{0;0.5;6.01;6.31;7.01;7.31},{"N";1;2;3;4;5})))))</f>
        <v>N</v>
      </c>
      <c r="I17" s="90" t="str">
        <f>+IF(B16&lt;67,LOOKUP(I16,{0;0.1;25;29;32;35},{"N";5;4;3;2;1}),+IF(B16&lt;74,LOOKUP(I16,{0;0.1;24;28;31;34},{"N";5;4;3;2;1}),+IF(B16&lt;82,LOOKUP(I16,{0;0.1;24;28;30;32},{"N";5;4;3;2;1}),+IF(B16&lt;91,LOOKUP(I16,{0;0.1;23;26;28;30},{"N";5;4;3;2;1}),+IF(B16&gt;90,LOOKUP(I16,{0;0.1;20;23;25;27},{"N";5;4;3;2;1}))))))</f>
        <v>N</v>
      </c>
      <c r="J17" s="90" t="str">
        <f>+IF(B16&lt;74,LOOKUP(J16,{0;0.1;2;3;4;4.5},{"N";5;4;3;2;1}),+IF(B16&lt;82,LOOKUP(J16,{0;0.1;1.5;2;3;4},{"N";5;4;3;2;1}),+IF(B16&lt;91,LOOKUP(J16,{0;0.1;1;1.5;2;2.5},{"N";5;4;3;2;1}),+IF(B16&gt;90,LOOKUP(J16,{0;0.1;0.5;1;1.5;2},{"N";5;4;3;2;1})))))</f>
        <v>N</v>
      </c>
      <c r="K17" s="90" t="str">
        <f>+IF(B16&lt;74,LOOKUP(K16,{0;0.1;12;17;22;27},{"N";5;4;3;2;1}),+IF(B16&lt;82,LOOKUP(K16,{0;0.1;10;15;20;25},{"N";5;4;3;2;1}),+IF(B16&lt;91,LOOKUP(K16,{0;0.1;8;12;15;20},{"N";5;4;3;2;1}),+IF(B16&gt;90,LOOKUP(K16,{0;0.1;4;6;8;10},{"N";5;4;3;2;1})))))</f>
        <v>N</v>
      </c>
      <c r="L17" s="90" t="str">
        <f>+IF(B16&lt;56,LOOKUP(L16,{0;0.1;55;60;65;70},{"N";5;4;3;2;1}),+IF(B16&lt;61,LOOKUP(L16,{0;0.1;60;65;70;75},{"N";5;4;3;2;1}),+IF(B16&lt;67,LOOKUP(L16,{0;0.1;65;70;75;80},{"N";5;4;3;2;1}),+IF(B16&lt;74,LOOKUP(L16,{0;0.1;75;80;85;90},{"N";5;4;3;2;1}),+IF(B16&lt;82,LOOKUP(L16,{0;0.1;80;85;90;95},{"N";5;4;3;2;1}),+IF(B16&lt;91,LOOKUP(L16,{0;0.1;85;90;95;100},{"N";5;4;3;2;1}),+IF(B16&gt;90,LOOKUP(L16,{0;0.1;90;95;105;110},{"N";5;4;3;2;1}))))))))</f>
        <v>N</v>
      </c>
      <c r="M17" s="90" t="str">
        <f>+IF(B16&lt;74,LOOKUP(M16,{0;0.1;10;15;20;25},{"N";5;4;3;2;1}),+IF(B16&lt;82,LOOKUP(M16,{0;0.1;8;12;18;22},{"N";5;4;3;2;1}),+IF(B16&lt;91,LOOKUP(M16,{0;0.1;6;9;12;15},{"N";5;4;3;2;1}),+IF(B16&gt;90,LOOKUP(M16,{0;0.1;2;4;6;10},{"N";5;4;3;2;1})))))</f>
        <v>N</v>
      </c>
      <c r="N17" s="90" t="str">
        <f>+IF(B16&lt;56,LOOKUP(N16,{0;0.1;40;45;50;55},{"N";5;4;3;2;1}),+IF(B16&lt;61,LOOKUP(N16,{0;0.1;45;50;55;60},{"N";5;4;3;2;1}),+IF(B16&lt;67,LOOKUP(N16,{0;0.1;50;55;60;65},{"N";5;4;3;2;1}),+IF(B16&lt;74,LOOKUP(N16,{0;0.1;55;60;65;70},{"N";5;4;3;2;1}),+IF(B16&lt;82,LOOKUP(N16,{0;0.1;60;65;70;75},{"N";5;4;3;2;1}),+IF(B16&lt;91,LOOKUP(N16,{0;0.1;65;70;75;80},{"N";5;4;3;2;1}),+IF(B16&gt;90,LOOKUP(N16,{0;0.1;75;80;85;90},{"N";5;4;3;2;1}))))))))</f>
        <v>N</v>
      </c>
      <c r="O17" s="91" t="e">
        <f>AVERAGEIF(G17:M17,"&lt;&gt;*(N)",G17:M17)</f>
        <v>#DIV/0!</v>
      </c>
      <c r="P17" s="84"/>
    </row>
    <row r="18" spans="1:16" s="73" customFormat="1" x14ac:dyDescent="0.3">
      <c r="A18" s="127">
        <v>9</v>
      </c>
      <c r="B18" s="122"/>
      <c r="C18" s="67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70"/>
      <c r="O18" s="81"/>
      <c r="P18" s="74"/>
    </row>
    <row r="19" spans="1:16" ht="20.25" thickBot="1" x14ac:dyDescent="0.35">
      <c r="A19" s="128"/>
      <c r="B19" s="123"/>
      <c r="C19" s="124"/>
      <c r="D19" s="125"/>
      <c r="E19" s="125"/>
      <c r="F19" s="126"/>
      <c r="G19" s="90" t="str">
        <f>+IF(B18&lt;82,LOOKUP(G18,{0;0.1;11.01;11.61;12.31;13.11},{"N";1;2;3;4;5}),+IF(B18&lt;91,LOOKUP(G18,{0;0.5;11.61;12.31;13.11;13.91},{"N";1.2;3;4;5}),+IF(B18&gt;90,LOOKUP(G18,{0;0.1;12.31;12.91;13.61;14.01},{"N";1;2;3;4;5}))))</f>
        <v>N</v>
      </c>
      <c r="H19" s="90" t="str">
        <f>+IF(B18&lt;74,LOOKUP(H18,{0;0.1;5.16;5.36;5.56;6.16},{"N";1;2;3;4;5}),+IF(B18&lt;82,LOOKUP(H18,{0;0.5;5.31;5.46;6.16;6.31},{"N";1;2;3;4;5}),+IF(B18&lt;91,LOOKUP(H18,{0;0.5;5.46;6.01;6.21;6.46},{"N";1;2;3;4;5}),+IF(B18&gt;90,LOOKUP(H18,{0;0.5;6.01;6.31;7.01;7.31},{"N";1;2;3;4;5})))))</f>
        <v>N</v>
      </c>
      <c r="I19" s="90" t="str">
        <f>+IF(B18&lt;67,LOOKUP(I18,{0;0.1;25;29;32;35},{"N";5;4;3;2;1}),+IF(B18&lt;74,LOOKUP(I18,{0;0.1;24;28;31;34},{"N";5;4;3;2;1}),+IF(B18&lt;82,LOOKUP(I18,{0;0.1;24;28;30;32},{"N";5;4;3;2;1}),+IF(B18&lt;91,LOOKUP(I18,{0;0.1;23;26;28;30},{"N";5;4;3;2;1}),+IF(B18&gt;90,LOOKUP(I18,{0;0.1;20;23;25;27},{"N";5;4;3;2;1}))))))</f>
        <v>N</v>
      </c>
      <c r="J19" s="90" t="str">
        <f>+IF(B18&lt;74,LOOKUP(J18,{0;0.1;2;3;4;4.5},{"N";5;4;3;2;1}),+IF(B18&lt;82,LOOKUP(J18,{0;0.1;1.5;2;3;4},{"N";5;4;3;2;1}),+IF(B18&lt;91,LOOKUP(J18,{0;0.1;1;1.5;2;2.5},{"N";5;4;3;2;1}),+IF(B18&gt;90,LOOKUP(J18,{0;0.1;0.5;1;1.5;2},{"N";5;4;3;2;1})))))</f>
        <v>N</v>
      </c>
      <c r="K19" s="90" t="str">
        <f>+IF(B18&lt;74,LOOKUP(K18,{0;0.1;12;17;22;27},{"N";5;4;3;2;1}),+IF(B18&lt;82,LOOKUP(K18,{0;0.1;10;15;20;25},{"N";5;4;3;2;1}),+IF(B18&lt;91,LOOKUP(K18,{0;0.1;8;12;15;20},{"N";5;4;3;2;1}),+IF(B18&gt;90,LOOKUP(K18,{0;0.1;4;6;8;10},{"N";5;4;3;2;1})))))</f>
        <v>N</v>
      </c>
      <c r="L19" s="90" t="str">
        <f>+IF(B18&lt;56,LOOKUP(L18,{0;0.1;55;60;65;70},{"N";5;4;3;2;1}),+IF(B18&lt;61,LOOKUP(L18,{0;0.1;60;65;70;75},{"N";5;4;3;2;1}),+IF(B18&lt;67,LOOKUP(L18,{0;0.1;65;70;75;80},{"N";5;4;3;2;1}),+IF(B18&lt;74,LOOKUP(L18,{0;0.1;75;80;85;90},{"N";5;4;3;2;1}),+IF(B18&lt;82,LOOKUP(L18,{0;0.1;80;85;90;95},{"N";5;4;3;2;1}),+IF(B18&lt;91,LOOKUP(L18,{0;0.1;85;90;95;100},{"N";5;4;3;2;1}),+IF(B18&gt;90,LOOKUP(L18,{0;0.1;90;95;105;110},{"N";5;4;3;2;1}))))))))</f>
        <v>N</v>
      </c>
      <c r="M19" s="90" t="str">
        <f>+IF(B18&lt;74,LOOKUP(M18,{0;0.1;10;15;20;25},{"N";5;4;3;2;1}),+IF(B18&lt;82,LOOKUP(M18,{0;0.1;8;12;18;22},{"N";5;4;3;2;1}),+IF(B18&lt;91,LOOKUP(M18,{0;0.1;6;9;12;15},{"N";5;4;3;2;1}),+IF(B18&gt;90,LOOKUP(M18,{0;0.1;2;4;6;10},{"N";5;4;3;2;1})))))</f>
        <v>N</v>
      </c>
      <c r="N19" s="90" t="str">
        <f>+IF(B18&lt;56,LOOKUP(N18,{0;0.1;40;45;50;55},{"N";5;4;3;2;1}),+IF(B18&lt;61,LOOKUP(N18,{0;0.1;45;50;55;60},{"N";5;4;3;2;1}),+IF(B18&lt;67,LOOKUP(N18,{0;0.1;50;55;60;65},{"N";5;4;3;2;1}),+IF(B18&lt;74,LOOKUP(N18,{0;0.1;55;60;65;70},{"N";5;4;3;2;1}),+IF(B18&lt;82,LOOKUP(N18,{0;0.1;60;65;70;75},{"N";5;4;3;2;1}),+IF(B18&lt;91,LOOKUP(N18,{0;0.1;65;70;75;80},{"N";5;4;3;2;1}),+IF(B18&gt;90,LOOKUP(N18,{0;0.1;75;80;85;90},{"N";5;4;3;2;1}))))))))</f>
        <v>N</v>
      </c>
      <c r="O19" s="91" t="e">
        <f>AVERAGEIF(G19:M19,"&lt;&gt;*(N)",G19:M19)</f>
        <v>#DIV/0!</v>
      </c>
      <c r="P19" s="74"/>
    </row>
    <row r="20" spans="1:16" s="73" customFormat="1" x14ac:dyDescent="0.3">
      <c r="A20" s="129">
        <v>10</v>
      </c>
      <c r="B20" s="131"/>
      <c r="C20" s="75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8"/>
      <c r="O20" s="79"/>
      <c r="P20" s="74"/>
    </row>
    <row r="21" spans="1:16" s="73" customFormat="1" ht="20.25" thickBot="1" x14ac:dyDescent="0.35">
      <c r="A21" s="130"/>
      <c r="B21" s="131"/>
      <c r="C21" s="132"/>
      <c r="D21" s="133"/>
      <c r="E21" s="133"/>
      <c r="F21" s="134"/>
      <c r="G21" s="90" t="str">
        <f>+IF(B20&lt;82,LOOKUP(G20,{0;0.1;11.01;11.61;12.31;13.11},{"N";1;2;3;4;5}),+IF(B20&lt;91,LOOKUP(G20,{0;0.5;11.61;12.31;13.11;13.91},{"N";1.2;3;4;5}),+IF(B20&gt;90,LOOKUP(G20,{0;0.1;12.31;12.91;13.61;14.01},{"N";1;2;3;4;5}))))</f>
        <v>N</v>
      </c>
      <c r="H21" s="90" t="str">
        <f>+IF(B20&lt;74,LOOKUP(H20,{0;0.1;5.16;5.36;5.56;6.16},{"N";1;2;3;4;5}),+IF(B20&lt;82,LOOKUP(H20,{0;0.5;5.31;5.46;6.16;6.31},{"N";1;2;3;4;5}),+IF(B20&lt;91,LOOKUP(H20,{0;0.5;5.46;6.01;6.21;6.46},{"N";1;2;3;4;5}),+IF(B20&gt;90,LOOKUP(H20,{0;0.5;6.01;6.31;7.01;7.31},{"N";1;2;3;4;5})))))</f>
        <v>N</v>
      </c>
      <c r="I21" s="90" t="str">
        <f>+IF(B20&lt;67,LOOKUP(I20,{0;0.1;25;29;32;35},{"N";5;4;3;2;1}),+IF(B20&lt;74,LOOKUP(I20,{0;0.1;24;28;31;34},{"N";5;4;3;2;1}),+IF(B20&lt;82,LOOKUP(I20,{0;0.1;24;28;30;32},{"N";5;4;3;2;1}),+IF(B20&lt;91,LOOKUP(I20,{0;0.1;23;26;28;30},{"N";5;4;3;2;1}),+IF(B20&gt;90,LOOKUP(I20,{0;0.1;20;23;25;27},{"N";5;4;3;2;1}))))))</f>
        <v>N</v>
      </c>
      <c r="J21" s="90" t="str">
        <f>+IF(B20&lt;74,LOOKUP(J20,{0;0.1;2;3;4;4.5},{"N";5;4;3;2;1}),+IF(B20&lt;82,LOOKUP(J20,{0;0.1;1.5;2;3;4},{"N";5;4;3;2;1}),+IF(B20&lt;91,LOOKUP(J20,{0;0.1;1;1.5;2;2.5},{"N";5;4;3;2;1}),+IF(B20&gt;90,LOOKUP(J20,{0;0.1;0.5;1;1.5;2},{"N";5;4;3;2;1})))))</f>
        <v>N</v>
      </c>
      <c r="K21" s="90" t="str">
        <f>+IF(B20&lt;74,LOOKUP(K20,{0;0.1;12;17;22;27},{"N";5;4;3;2;1}),+IF(B20&lt;82,LOOKUP(K20,{0;0.1;10;15;20;25},{"N";5;4;3;2;1}),+IF(B20&lt;91,LOOKUP(K20,{0;0.1;8;12;15;20},{"N";5;4;3;2;1}),+IF(B20&gt;90,LOOKUP(K20,{0;0.1;4;6;8;10},{"N";5;4;3;2;1})))))</f>
        <v>N</v>
      </c>
      <c r="L21" s="90" t="str">
        <f>+IF(B20&lt;56,LOOKUP(L20,{0;0.1;55;60;65;70},{"N";5;4;3;2;1}),+IF(B20&lt;61,LOOKUP(L20,{0;0.1;60;65;70;75},{"N";5;4;3;2;1}),+IF(B20&lt;67,LOOKUP(L20,{0;0.1;65;70;75;80},{"N";5;4;3;2;1}),+IF(B20&lt;74,LOOKUP(L20,{0;0.1;75;80;85;90},{"N";5;4;3;2;1}),+IF(B20&lt;82,LOOKUP(L20,{0;0.1;80;85;90;95},{"N";5;4;3;2;1}),+IF(B20&lt;91,LOOKUP(L20,{0;0.1;85;90;95;100},{"N";5;4;3;2;1}),+IF(B20&gt;90,LOOKUP(L20,{0;0.1;90;95;105;110},{"N";5;4;3;2;1}))))))))</f>
        <v>N</v>
      </c>
      <c r="M21" s="90" t="str">
        <f>+IF(B20&lt;74,LOOKUP(M20,{0;0.1;10;15;20;25},{"N";5;4;3;2;1}),+IF(B20&lt;82,LOOKUP(M20,{0;0.1;8;12;18;22},{"N";5;4;3;2;1}),+IF(B20&lt;91,LOOKUP(M20,{0;0.1;6;9;12;15},{"N";5;4;3;2;1}),+IF(B20&gt;90,LOOKUP(M20,{0;0.1;2;4;6;10},{"N";5;4;3;2;1})))))</f>
        <v>N</v>
      </c>
      <c r="N21" s="90" t="str">
        <f>+IF(B20&lt;56,LOOKUP(N20,{0;0.1;40;45;50;55},{"N";5;4;3;2;1}),+IF(B20&lt;61,LOOKUP(N20,{0;0.1;45;50;55;60},{"N";5;4;3;2;1}),+IF(B20&lt;67,LOOKUP(N20,{0;0.1;50;55;60;65},{"N";5;4;3;2;1}),+IF(B20&lt;74,LOOKUP(N20,{0;0.1;55;60;65;70},{"N";5;4;3;2;1}),+IF(B20&lt;82,LOOKUP(N20,{0;0.1;60;65;70;75},{"N";5;4;3;2;1}),+IF(B20&lt;91,LOOKUP(N20,{0;0.1;65;70;75;80},{"N";5;4;3;2;1}),+IF(B20&gt;90,LOOKUP(N20,{0;0.1;75;80;85;90},{"N";5;4;3;2;1}))))))))</f>
        <v>N</v>
      </c>
      <c r="O21" s="91" t="e">
        <f>AVERAGEIF(G21:M21,"&lt;&gt;*(N)",G21:M21)</f>
        <v>#DIV/0!</v>
      </c>
      <c r="P21" s="74"/>
    </row>
    <row r="22" spans="1:16" s="73" customFormat="1" x14ac:dyDescent="0.3">
      <c r="A22" s="127">
        <v>11</v>
      </c>
      <c r="B22" s="122"/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70"/>
      <c r="O22" s="81"/>
      <c r="P22" s="74"/>
    </row>
    <row r="23" spans="1:16" s="73" customFormat="1" ht="20.25" thickBot="1" x14ac:dyDescent="0.35">
      <c r="A23" s="128"/>
      <c r="B23" s="123"/>
      <c r="C23" s="124"/>
      <c r="D23" s="125"/>
      <c r="E23" s="125"/>
      <c r="F23" s="126"/>
      <c r="G23" s="90" t="str">
        <f>+IF(B22&lt;82,LOOKUP(G22,{0;0.1;11.01;11.61;12.31;13.11},{"N";1;2;3;4;5}),+IF(B22&lt;91,LOOKUP(G22,{0;0.5;11.61;12.31;13.11;13.91},{"N";1.2;3;4;5}),+IF(B22&gt;90,LOOKUP(G22,{0;0.1;12.31;12.91;13.61;14.01},{"N";1;2;3;4;5}))))</f>
        <v>N</v>
      </c>
      <c r="H23" s="90" t="str">
        <f>+IF(B22&lt;74,LOOKUP(H22,{0;0.1;5.16;5.36;5.56;6.16},{"N";1;2;3;4;5}),+IF(B22&lt;82,LOOKUP(H22,{0;0.5;5.31;5.46;6.16;6.31},{"N";1;2;3;4;5}),+IF(B22&lt;91,LOOKUP(H22,{0;0.5;5.46;6.01;6.21;6.46},{"N";1;2;3;4;5}),+IF(B22&gt;90,LOOKUP(H22,{0;0.5;6.01;6.31;7.01;7.31},{"N";1;2;3;4;5})))))</f>
        <v>N</v>
      </c>
      <c r="I23" s="90" t="str">
        <f>+IF(B22&lt;67,LOOKUP(I22,{0;0.1;25;29;32;35},{"N";5;4;3;2;1}),+IF(B22&lt;74,LOOKUP(I22,{0;0.1;24;28;31;34},{"N";5;4;3;2;1}),+IF(B22&lt;82,LOOKUP(I22,{0;0.1;24;28;30;32},{"N";5;4;3;2;1}),+IF(B22&lt;91,LOOKUP(I22,{0;0.1;23;26;28;30},{"N";5;4;3;2;1}),+IF(B22&gt;90,LOOKUP(I22,{0;0.1;20;23;25;27},{"N";5;4;3;2;1}))))))</f>
        <v>N</v>
      </c>
      <c r="J23" s="90" t="str">
        <f>+IF(B22&lt;74,LOOKUP(J22,{0;0.1;2;3;4;4.5},{"N";5;4;3;2;1}),+IF(B22&lt;82,LOOKUP(J22,{0;0.1;1.5;2;3;4},{"N";5;4;3;2;1}),+IF(B22&lt;91,LOOKUP(J22,{0;0.1;1;1.5;2;2.5},{"N";5;4;3;2;1}),+IF(B22&gt;90,LOOKUP(J22,{0;0.1;0.5;1;1.5;2},{"N";5;4;3;2;1})))))</f>
        <v>N</v>
      </c>
      <c r="K23" s="90" t="str">
        <f>+IF(B22&lt;74,LOOKUP(K22,{0;0.1;12;17;22;27},{"N";5;4;3;2;1}),+IF(B22&lt;82,LOOKUP(K22,{0;0.1;10;15;20;25},{"N";5;4;3;2;1}),+IF(B22&lt;91,LOOKUP(K22,{0;0.1;8;12;15;20},{"N";5;4;3;2;1}),+IF(B22&gt;90,LOOKUP(K22,{0;0.1;4;6;8;10},{"N";5;4;3;2;1})))))</f>
        <v>N</v>
      </c>
      <c r="L23" s="90" t="str">
        <f>+IF(B22&lt;56,LOOKUP(L22,{0;0.1;55;60;65;70},{"N";5;4;3;2;1}),+IF(B22&lt;61,LOOKUP(L22,{0;0.1;60;65;70;75},{"N";5;4;3;2;1}),+IF(B22&lt;67,LOOKUP(L22,{0;0.1;65;70;75;80},{"N";5;4;3;2;1}),+IF(B22&lt;74,LOOKUP(L22,{0;0.1;75;80;85;90},{"N";5;4;3;2;1}),+IF(B22&lt;82,LOOKUP(L22,{0;0.1;80;85;90;95},{"N";5;4;3;2;1}),+IF(B22&lt;91,LOOKUP(L22,{0;0.1;85;90;95;100},{"N";5;4;3;2;1}),+IF(B22&gt;90,LOOKUP(L22,{0;0.1;90;95;105;110},{"N";5;4;3;2;1}))))))))</f>
        <v>N</v>
      </c>
      <c r="M23" s="90" t="str">
        <f>+IF(B22&lt;74,LOOKUP(M22,{0;0.1;10;15;20;25},{"N";5;4;3;2;1}),+IF(B22&lt;82,LOOKUP(M22,{0;0.1;8;12;18;22},{"N";5;4;3;2;1}),+IF(B22&lt;91,LOOKUP(M22,{0;0.1;6;9;12;15},{"N";5;4;3;2;1}),+IF(B22&gt;90,LOOKUP(M22,{0;0.1;2;4;6;10},{"N";5;4;3;2;1})))))</f>
        <v>N</v>
      </c>
      <c r="N23" s="90" t="str">
        <f>+IF(B22&lt;56,LOOKUP(N22,{0;0.1;40;45;50;55},{"N";5;4;3;2;1}),+IF(B22&lt;61,LOOKUP(N22,{0;0.1;45;50;55;60},{"N";5;4;3;2;1}),+IF(B22&lt;67,LOOKUP(N22,{0;0.1;50;55;60;65},{"N";5;4;3;2;1}),+IF(B22&lt;74,LOOKUP(N22,{0;0.1;55;60;65;70},{"N";5;4;3;2;1}),+IF(B22&lt;82,LOOKUP(N22,{0;0.1;60;65;70;75},{"N";5;4;3;2;1}),+IF(B22&lt;91,LOOKUP(N22,{0;0.1;65;70;75;80},{"N";5;4;3;2;1}),+IF(B22&gt;90,LOOKUP(N22,{0;0.1;75;80;85;90},{"N";5;4;3;2;1}))))))))</f>
        <v>N</v>
      </c>
      <c r="O23" s="91" t="e">
        <f>AVERAGEIF(G23:M23,"&lt;&gt;*(N)",G23:M23)</f>
        <v>#DIV/0!</v>
      </c>
      <c r="P23" s="74"/>
    </row>
  </sheetData>
  <sheetProtection algorithmName="SHA-512" hashValue="INEbFvvRD13VSMn18rfJJZJIsMdI6i8YH5/BsZiofbJE12qoEMTITLsiEaPyEm8Aien8T2V4NIAFIVTUwkatIA==" saltValue="crBz5w/kjRtkVeTQbOMogw==" spinCount="100000" sheet="1" objects="1" scenarios="1"/>
  <mergeCells count="33">
    <mergeCell ref="A20:A21"/>
    <mergeCell ref="B20:B21"/>
    <mergeCell ref="C21:F21"/>
    <mergeCell ref="A22:A23"/>
    <mergeCell ref="B22:B23"/>
    <mergeCell ref="C23:F23"/>
    <mergeCell ref="A16:A17"/>
    <mergeCell ref="B16:B17"/>
    <mergeCell ref="C17:F17"/>
    <mergeCell ref="A18:A19"/>
    <mergeCell ref="B18:B19"/>
    <mergeCell ref="C19:F19"/>
    <mergeCell ref="A12:A13"/>
    <mergeCell ref="B12:B13"/>
    <mergeCell ref="C13:F13"/>
    <mergeCell ref="A14:A15"/>
    <mergeCell ref="B14:B15"/>
    <mergeCell ref="C15:F15"/>
    <mergeCell ref="A10:A11"/>
    <mergeCell ref="B10:B11"/>
    <mergeCell ref="C11:F11"/>
    <mergeCell ref="A6:A7"/>
    <mergeCell ref="B6:B7"/>
    <mergeCell ref="C7:F7"/>
    <mergeCell ref="A8:A9"/>
    <mergeCell ref="B8:B9"/>
    <mergeCell ref="C9:F9"/>
    <mergeCell ref="B2:B3"/>
    <mergeCell ref="C3:F3"/>
    <mergeCell ref="A2:A3"/>
    <mergeCell ref="A4:A5"/>
    <mergeCell ref="B4:B5"/>
    <mergeCell ref="C5:F5"/>
  </mergeCells>
  <phoneticPr fontId="1" type="noConversion"/>
  <conditionalFormatting sqref="E2 E4 E6 E8 E10 E12 E14 E16 E18 E20 E22">
    <cfRule type="cellIs" dxfId="33" priority="12" stopIfTrue="1" operator="between">
      <formula>1996</formula>
      <formula>1995</formula>
    </cfRule>
  </conditionalFormatting>
  <conditionalFormatting sqref="E2 E6 E8 E10 E12 E14 E16 E18 E20 E22">
    <cfRule type="cellIs" dxfId="32" priority="18" stopIfTrue="1" operator="between">
      <formula>1995</formula>
      <formula>1996</formula>
    </cfRule>
  </conditionalFormatting>
  <conditionalFormatting sqref="E2">
    <cfRule type="cellIs" dxfId="31" priority="27" stopIfTrue="1" operator="between">
      <formula>1995</formula>
      <formula>1998</formula>
    </cfRule>
  </conditionalFormatting>
  <conditionalFormatting sqref="E4 E6 E8 E10 E12 E14 E16 E18 E20 E22">
    <cfRule type="cellIs" dxfId="30" priority="20" stopIfTrue="1" operator="between">
      <formula>1995</formula>
      <formula>1996</formula>
    </cfRule>
    <cfRule type="cellIs" dxfId="29" priority="21" stopIfTrue="1" operator="between">
      <formula>1995</formula>
      <formula>1998</formula>
    </cfRule>
  </conditionalFormatting>
  <conditionalFormatting sqref="E4">
    <cfRule type="cellIs" dxfId="28" priority="19" stopIfTrue="1" operator="between">
      <formula>1996</formula>
      <formula>1996</formula>
    </cfRule>
  </conditionalFormatting>
  <conditionalFormatting sqref="O3">
    <cfRule type="cellIs" dxfId="27" priority="11" operator="greaterThan">
      <formula>2.5</formula>
    </cfRule>
  </conditionalFormatting>
  <conditionalFormatting sqref="O5">
    <cfRule type="cellIs" dxfId="26" priority="10" operator="greaterThan">
      <formula>2.5</formula>
    </cfRule>
  </conditionalFormatting>
  <conditionalFormatting sqref="O7">
    <cfRule type="cellIs" dxfId="25" priority="9" operator="greaterThan">
      <formula>2.5</formula>
    </cfRule>
  </conditionalFormatting>
  <conditionalFormatting sqref="O9">
    <cfRule type="cellIs" dxfId="24" priority="8" operator="greaterThan">
      <formula>2.5</formula>
    </cfRule>
  </conditionalFormatting>
  <conditionalFormatting sqref="O11">
    <cfRule type="cellIs" dxfId="23" priority="7" operator="greaterThan">
      <formula>2.5</formula>
    </cfRule>
  </conditionalFormatting>
  <conditionalFormatting sqref="O13">
    <cfRule type="cellIs" dxfId="22" priority="6" operator="greaterThan">
      <formula>2.5</formula>
    </cfRule>
  </conditionalFormatting>
  <conditionalFormatting sqref="O15">
    <cfRule type="cellIs" dxfId="21" priority="5" operator="greaterThan">
      <formula>2.5</formula>
    </cfRule>
  </conditionalFormatting>
  <conditionalFormatting sqref="O17">
    <cfRule type="cellIs" dxfId="20" priority="4" operator="greaterThan">
      <formula>2.5</formula>
    </cfRule>
  </conditionalFormatting>
  <conditionalFormatting sqref="O19">
    <cfRule type="cellIs" dxfId="19" priority="3" operator="greaterThan">
      <formula>2.5</formula>
    </cfRule>
  </conditionalFormatting>
  <conditionalFormatting sqref="O21">
    <cfRule type="cellIs" dxfId="18" priority="2" operator="greaterThan">
      <formula>2.5</formula>
    </cfRule>
  </conditionalFormatting>
  <conditionalFormatting sqref="O23">
    <cfRule type="cellIs" dxfId="17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23"/>
  <sheetViews>
    <sheetView zoomScaleNormal="100" workbookViewId="0">
      <selection activeCell="A2" sqref="A2:A3"/>
    </sheetView>
  </sheetViews>
  <sheetFormatPr defaultRowHeight="19.5" x14ac:dyDescent="0.3"/>
  <cols>
    <col min="1" max="1" width="5.140625" style="83" customWidth="1"/>
    <col min="2" max="2" width="6.5703125" style="85" customWidth="1"/>
    <col min="3" max="3" width="14.140625" style="86" customWidth="1"/>
    <col min="4" max="4" width="9.7109375" style="87" customWidth="1"/>
    <col min="5" max="5" width="8" style="88" customWidth="1"/>
    <col min="6" max="6" width="6.28515625" style="88" customWidth="1"/>
    <col min="7" max="7" width="7.140625" style="88" customWidth="1"/>
    <col min="8" max="8" width="10.5703125" style="88" customWidth="1"/>
    <col min="9" max="11" width="7.42578125" style="88" customWidth="1"/>
    <col min="12" max="12" width="8.5703125" style="88" customWidth="1"/>
    <col min="13" max="13" width="7.42578125" style="88" customWidth="1"/>
    <col min="14" max="14" width="8.85546875" style="88" customWidth="1"/>
    <col min="15" max="15" width="13.5703125" style="89" customWidth="1"/>
    <col min="16" max="16" width="8" style="82" customWidth="1"/>
    <col min="17" max="16384" width="9.140625" style="83"/>
  </cols>
  <sheetData>
    <row r="1" spans="1:16" s="66" customFormat="1" ht="56.25" customHeight="1" thickBot="1" x14ac:dyDescent="0.25">
      <c r="A1" s="92" t="s">
        <v>77</v>
      </c>
      <c r="B1" s="93" t="s">
        <v>23</v>
      </c>
      <c r="C1" s="94" t="s">
        <v>3</v>
      </c>
      <c r="D1" s="94" t="s">
        <v>1</v>
      </c>
      <c r="E1" s="95" t="s">
        <v>15</v>
      </c>
      <c r="F1" s="96" t="s">
        <v>0</v>
      </c>
      <c r="G1" s="97" t="s">
        <v>21</v>
      </c>
      <c r="H1" s="98" t="s">
        <v>24</v>
      </c>
      <c r="I1" s="99" t="s">
        <v>19</v>
      </c>
      <c r="J1" s="98" t="s">
        <v>18</v>
      </c>
      <c r="K1" s="97" t="s">
        <v>22</v>
      </c>
      <c r="L1" s="98" t="s">
        <v>14</v>
      </c>
      <c r="M1" s="97" t="s">
        <v>17</v>
      </c>
      <c r="N1" s="100" t="s">
        <v>16</v>
      </c>
      <c r="O1" s="101" t="s">
        <v>2</v>
      </c>
      <c r="P1" s="65"/>
    </row>
    <row r="2" spans="1:16" s="73" customFormat="1" x14ac:dyDescent="0.3">
      <c r="A2" s="135">
        <v>1</v>
      </c>
      <c r="B2" s="122"/>
      <c r="C2" s="67"/>
      <c r="D2" s="67"/>
      <c r="E2" s="68"/>
      <c r="F2" s="68"/>
      <c r="G2" s="69"/>
      <c r="H2" s="68"/>
      <c r="I2" s="68"/>
      <c r="J2" s="68"/>
      <c r="K2" s="68"/>
      <c r="L2" s="68"/>
      <c r="M2" s="68"/>
      <c r="N2" s="70"/>
      <c r="O2" s="71"/>
      <c r="P2" s="72"/>
    </row>
    <row r="3" spans="1:16" s="73" customFormat="1" ht="20.25" thickBot="1" x14ac:dyDescent="0.35">
      <c r="A3" s="136"/>
      <c r="B3" s="123"/>
      <c r="C3" s="124"/>
      <c r="D3" s="125"/>
      <c r="E3" s="125"/>
      <c r="F3" s="126"/>
      <c r="G3" s="90" t="str">
        <f>+IF(B2&lt;64,LOOKUP(G2,{0;0.1;13.11;13.81;14.41;15.1},{"N";1;2;3;4;5}),+IF(B2&lt;71,LOOKUP(G2,{0;13.71;14.41;15.01;15.61},{"N";1;2;3;4;5}),+IF(B2&lt;79,LOOKUP(G2,{0;14.01;15.01;15.61;16.31},{"N";1;2;3;4;5}),+IF(B2&gt;90,LOOKUP(G2,{0;14.51;15.51;16.21;16.91},{"N";1;2;3;4;5})))))</f>
        <v>N</v>
      </c>
      <c r="H3" s="90" t="str">
        <f>+IF(B2&lt;64,LOOKUP(H2,{0;0.1;4.01;4.16;4.31;4.46},{"N";1;2;3;4;5}),+IF(B2&lt;71,LOOKUP(H2,{0;0.1;4.16;4.31;4.46;4.56},{"N";1;2;3;4;5}),+IF(B2&lt;79,LOOKUP(H2,{0;0.1;4.21;4.41;4.56;5.16},{"N";1;2;3;4;5}),+IF(B2&gt;90,LOOKUP(H2,{0;0.1;4.41;4.56;5.16;5.36},{"N";1;2;3;4;5})))))</f>
        <v>N</v>
      </c>
      <c r="I3" s="90" t="str">
        <f>+IF(B2&lt;71,LOOKUP(I2,{0;0.1;17;22;25;28},{"N";5;4;3;2;1}),+IF(B2&lt;79,LOOKUP(I2,{0;0.1;16;19;22;25},{"N";5;4;3;2;1}),+IF(B2&gt;78,LOOKUP(I2,{0;0.1;14;16;19;22},{"N";5;4;3;2;1}))))</f>
        <v>N</v>
      </c>
      <c r="J3" s="90" t="str">
        <f>+IF(B2&lt;64,LOOKUP(J2,{0;0.1;2;3;4;4.5},{"N";5;4;3;2;1}),+IF(B2&lt;71,LOOKUP(J2,{0;0.1;1.5;2;3;4},{"N";5;4;3;2;1}),+IF(B2&lt;79,LOOKUP(J2,{0;0.1;1;1.5;2;2.5},{"N";5;4;3;2;1}),+IF(B2&gt;78,LOOKUP(J2,{0;0.1;0.5;1;1.5;2},{"N";5;4;3;2;1})))))</f>
        <v>N</v>
      </c>
      <c r="K3" s="90" t="str">
        <f>+IF(B2&lt;64,LOOKUP(K2,{0;0.1;7;10;14;17},{"N";5;4;3;2;1}),+IF(B2&lt;71,LOOKUP(K2,{0;0.1;5;7;10;14},{"N";5;4;3;2;1}),+IF(B2&lt;79,LOOKUP(K2,{0;0.1;4;6;8;12},{"N";5;4;3;2;1}),+IF(B2&gt;90,LOOKUP(K2,{0;0.1;2;4;6;8},{"N";5;4;3;2;1})))))</f>
        <v>N</v>
      </c>
      <c r="L3" s="90" t="str">
        <f>+IF(B2&lt;49,LOOKUP(L2,{0;0.1;37.5;40;45;50},{"N";5;4;3;2;1}),+IF(B2&lt;53,LOOKUP(L2,{0;0.1;40;45;50;55},{"N";5;4;3;2;1}),+IF(B2&lt;58,LOOKUP(L2,{0;0.1;45;50;55;60},{"N";5;4;3;2;1}),+IF(B2&lt;64,LOOKUP(L2,{0;0.1;50;55;60;65},{"N";5;4;3;2;1}),+IF(B2&lt;71,LOOKUP(L2,{0;0.1;55;60;65;70},{"N";5;4;3;2;1}),+IF(B2&lt;79,LOOKUP(L2,{0;0.1;60;65;70;75},{"N";5;4;3;2;1}),+IF(B2&gt;78,LOOKUP(L2,{0;0.1;65;70;75;80},{"N";5;4;3;2;1}))))))))</f>
        <v>N</v>
      </c>
      <c r="M3" s="90" t="str">
        <f>+IF(B2&lt;64,LOOKUP(M2,{0;0.1;7;9;12;16},{"N";5;4;3;2;1}),+IF(B2&lt;71,LOOKUP(M2,{0;0.1;6;8;11;15},{"N";5;4;3;2;1}),+IF(B2&lt;79,LOOKUP(M2,{0;0.1;4;6;8;12},{"N";5;4;3;2;1}),+IF(B2&gt;78,LOOKUP(M2,{0;0.1;1;3;5;8},{"N";5;4;3;2;1})))))</f>
        <v>N</v>
      </c>
      <c r="N3" s="90" t="str">
        <f>+IF(B2&lt;49,LOOKUP(N2,{0;0.1;30;32.5;35;40},{"N";5;4;3;2;1}),+IF(B2&lt;53,LOOKUP(N2,{0;0.1;32.5;35;40;45},{"N";5;4;3;2;1}),+IF(B2&lt;58,LOOKUP(N2,{0;0.1;35;37.5;42.5;50},{"N";5;4;3;2;1}),+IF(B2&lt;64,LOOKUP(N2,{0;0.1;37.5;40;45;55},{"N";5;4;3;2;1}),+IF(B2&lt;71,LOOKUP(N2,{0;0.1;45;50;55;60},{"N";5;4;3;2;1}),+IF(B2&lt;79,LOOKUP(N2,{0;0.1;47.5;52.5;57.5;65},{"N";5;4;3;2;1}),+IF(B2&lt;78,LOOKUP(N2,{0;0.1;50;55;60;70},{"N";5;4;3;2;1}))))))))</f>
        <v>N</v>
      </c>
      <c r="O3" s="91" t="e">
        <f>AVERAGEIF(G3:N3,"&lt;&gt;*(N)",G3:N3)</f>
        <v>#DIV/0!</v>
      </c>
      <c r="P3" s="74"/>
    </row>
    <row r="4" spans="1:16" s="73" customFormat="1" x14ac:dyDescent="0.3">
      <c r="A4" s="137">
        <v>2</v>
      </c>
      <c r="B4" s="131"/>
      <c r="C4" s="75"/>
      <c r="D4" s="75"/>
      <c r="E4" s="76"/>
      <c r="F4" s="76"/>
      <c r="G4" s="77"/>
      <c r="H4" s="76"/>
      <c r="I4" s="76"/>
      <c r="J4" s="76"/>
      <c r="K4" s="76"/>
      <c r="L4" s="76"/>
      <c r="M4" s="76"/>
      <c r="N4" s="78"/>
      <c r="O4" s="102"/>
      <c r="P4" s="74"/>
    </row>
    <row r="5" spans="1:16" s="73" customFormat="1" ht="20.25" thickBot="1" x14ac:dyDescent="0.35">
      <c r="A5" s="138"/>
      <c r="B5" s="131"/>
      <c r="C5" s="132"/>
      <c r="D5" s="133"/>
      <c r="E5" s="133"/>
      <c r="F5" s="134"/>
      <c r="G5" s="90" t="str">
        <f>+IF(B4&lt;64,LOOKUP(G4,{0;0.1;13.11;13.81;14.41;15.1},{"N";1;2;3;4;5}),+IF(B4&lt;71,LOOKUP(G4,{0;13.71;14.41;15.01;15.61},{"N";1;2;3;4;5}),+IF(B4&lt;79,LOOKUP(G4,{0;14.01;15.01;15.61;16.31},{"N";1;2;3;4;5}),+IF(B4&gt;90,LOOKUP(G4,{0;14.51;15.51;16.21;16.91},{"N";1;2;3;4;5})))))</f>
        <v>N</v>
      </c>
      <c r="H5" s="90" t="str">
        <f>+IF(B4&lt;64,LOOKUP(H4,{0;0.1;4.01;4.16;4.31;4.46},{"N";1;2;3;4;5}),+IF(B4&lt;71,LOOKUP(H4,{0;0.1;4.16;4.31;4.46;4.56},{"N";1;2;3;4;5}),+IF(B4&lt;79,LOOKUP(H4,{0;0.1;4.21;4.41;4.56;5.16},{"N";1;2;3;4;5}),+IF(B4&gt;90,LOOKUP(H4,{0;0.1;4.41;4.56;5.16;5.36},{"N";1;2;3;4;5})))))</f>
        <v>N</v>
      </c>
      <c r="I5" s="90" t="str">
        <f>+IF(B4&lt;71,LOOKUP(I4,{0;0.1;17;22;25;28},{"N";5;4;3;2;1}),+IF(B4&lt;79,LOOKUP(I4,{0;0.1;16;19;22;25},{"N";5;4;3;2;1}),+IF(B4&gt;78,LOOKUP(I4,{0;0.1;14;16;19;22},{"N";5;4;3;2;1}))))</f>
        <v>N</v>
      </c>
      <c r="J5" s="90" t="str">
        <f>+IF(B4&lt;64,LOOKUP(J4,{0;0.1;2;3;4;4.5},{"N";5;4;3;2;1}),+IF(B4&lt;71,LOOKUP(J4,{0;0.1;1.5;2;3;4},{"N";5;4;3;2;1}),+IF(B4&lt;79,LOOKUP(J4,{0;0.1;1;1.5;2;2.5},{"N";5;4;3;2;1}),+IF(B4&gt;78,LOOKUP(J4,{0;0.1;0.5;1;1.5;2},{"N";5;4;3;2;1})))))</f>
        <v>N</v>
      </c>
      <c r="K5" s="90" t="str">
        <f>+IF(B4&lt;64,LOOKUP(K4,{0;0.1;7;10;14;17},{"N";5;4;3;2;1}),+IF(B4&lt;71,LOOKUP(K4,{0;0.1;5;7;10;14},{"N";5;4;3;2;1}),+IF(B4&lt;79,LOOKUP(K4,{0;0.1;4;6;8;12},{"N";5;4;3;2;1}),+IF(B4&gt;90,LOOKUP(K4,{0;0.1;2;4;6;8},{"N";5;4;3;2;1})))))</f>
        <v>N</v>
      </c>
      <c r="L5" s="90" t="str">
        <f>+IF(B4&lt;49,LOOKUP(L4,{0;0.1;37.5;40;45;50},{"N";5;4;3;2;1}),+IF(B4&lt;53,LOOKUP(L4,{0;0.1;40;45;50;55},{"N";5;4;3;2;1}),+IF(B4&lt;58,LOOKUP(L4,{0;0.1;45;50;55;60},{"N";5;4;3;2;1}),+IF(B4&lt;64,LOOKUP(L4,{0;0.1;50;55;60;65},{"N";5;4;3;2;1}),+IF(B4&lt;71,LOOKUP(L4,{0;0.1;55;60;65;70},{"N";5;4;3;2;1}),+IF(B4&lt;79,LOOKUP(L4,{0;0.1;60;65;70;75},{"N";5;4;3;2;1}),+IF(B4&gt;78,LOOKUP(L4,{0;0.1;65;70;75;80},{"N";5;4;3;2;1}))))))))</f>
        <v>N</v>
      </c>
      <c r="M5" s="90" t="str">
        <f>+IF(B4&lt;64,LOOKUP(M4,{0;0.1;7;9;12;16},{"N";5;4;3;2;1}),+IF(B4&lt;71,LOOKUP(M4,{0;0.1;6;8;11;15},{"N";5;4;3;2;1}),+IF(B4&lt;79,LOOKUP(M4,{0;0.1;4;6;8;12},{"N";5;4;3;2;1}),+IF(B4&gt;78,LOOKUP(M4,{0;0.1;1;3;5;8},{"N";5;4;3;2;1})))))</f>
        <v>N</v>
      </c>
      <c r="N5" s="90" t="str">
        <f>+IF(B4&lt;49,LOOKUP(N4,{0;0.1;30;32.5;35;40},{"N";5;4;3;2;1}),+IF(B4&lt;53,LOOKUP(N4,{0;0.1;32.5;35;40;45},{"N";5;4;3;2;1}),+IF(B4&lt;58,LOOKUP(N4,{0;0.1;35;37.5;42.5;50},{"N";5;4;3;2;1}),+IF(B4&lt;64,LOOKUP(N4,{0;0.1;37.5;40;45;55},{"N";5;4;3;2;1}),+IF(B4&lt;71,LOOKUP(N4,{0;0.1;45;50;55;60},{"N";5;4;3;2;1}),+IF(B4&lt;79,LOOKUP(N4,{0;0.1;47.5;52.5;57.5;65},{"N";5;4;3;2;1}),+IF(B4&lt;78,LOOKUP(N4,{0;0.1;50;55;60;70},{"N";5;4;3;2;1}))))))))</f>
        <v>N</v>
      </c>
      <c r="O5" s="91" t="e">
        <f>AVERAGEIF(G5:N5,"&lt;&gt;*(N)",G5:N5)</f>
        <v>#DIV/0!</v>
      </c>
      <c r="P5" s="80"/>
    </row>
    <row r="6" spans="1:16" s="73" customFormat="1" x14ac:dyDescent="0.3">
      <c r="A6" s="135">
        <v>3</v>
      </c>
      <c r="B6" s="122"/>
      <c r="C6" s="67"/>
      <c r="D6" s="67"/>
      <c r="E6" s="68"/>
      <c r="F6" s="68"/>
      <c r="G6" s="68"/>
      <c r="H6" s="68"/>
      <c r="I6" s="68"/>
      <c r="J6" s="68"/>
      <c r="K6" s="68"/>
      <c r="L6" s="68"/>
      <c r="M6" s="68"/>
      <c r="N6" s="70"/>
      <c r="O6" s="71"/>
      <c r="P6" s="80"/>
    </row>
    <row r="7" spans="1:16" s="73" customFormat="1" ht="20.25" thickBot="1" x14ac:dyDescent="0.35">
      <c r="A7" s="136"/>
      <c r="B7" s="123"/>
      <c r="C7" s="124"/>
      <c r="D7" s="125"/>
      <c r="E7" s="125"/>
      <c r="F7" s="126"/>
      <c r="G7" s="90" t="str">
        <f>+IF(B6&lt;64,LOOKUP(G6,{0;0.1;13.11;13.81;14.41;15.1},{"N";1;2;3;4;5}),+IF(B6&lt;71,LOOKUP(G6,{0;13.71;14.41;15.01;15.61},{"N";1;2;3;4;5}),+IF(B6&lt;79,LOOKUP(G6,{0;14.01;15.01;15.61;16.31},{"N";1;2;3;4;5}),+IF(B6&gt;90,LOOKUP(G6,{0;14.51;15.51;16.21;16.91},{"N";1;2;3;4;5})))))</f>
        <v>N</v>
      </c>
      <c r="H7" s="90" t="str">
        <f>+IF(B6&lt;64,LOOKUP(H6,{0;0.1;4.01;4.16;4.31;4.46},{"N";1;2;3;4;5}),+IF(B6&lt;71,LOOKUP(H6,{0;0.1;4.16;4.31;4.46;4.56},{"N";1;2;3;4;5}),+IF(B6&lt;79,LOOKUP(H6,{0;0.1;4.21;4.41;4.56;5.16},{"N";1;2;3;4;5}),+IF(B6&gt;90,LOOKUP(H6,{0;0.1;4.41;4.56;5.16;5.36},{"N";1;2;3;4;5})))))</f>
        <v>N</v>
      </c>
      <c r="I7" s="90" t="str">
        <f>+IF(B6&lt;71,LOOKUP(I6,{0;0.1;17;22;25;28},{"N";5;4;3;2;1}),+IF(B6&lt;79,LOOKUP(I6,{0;0.1;16;19;22;25},{"N";5;4;3;2;1}),+IF(B6&gt;78,LOOKUP(I6,{0;0.1;14;16;19;22},{"N";5;4;3;2;1}))))</f>
        <v>N</v>
      </c>
      <c r="J7" s="90" t="str">
        <f>+IF(B6&lt;64,LOOKUP(J6,{0;0.1;2;3;4;4.5},{"N";5;4;3;2;1}),+IF(B6&lt;71,LOOKUP(J6,{0;0.1;1.5;2;3;4},{"N";5;4;3;2;1}),+IF(B6&lt;79,LOOKUP(J6,{0;0.1;1;1.5;2;2.5},{"N";5;4;3;2;1}),+IF(B6&gt;78,LOOKUP(J6,{0;0.1;0.5;1;1.5;2},{"N";5;4;3;2;1})))))</f>
        <v>N</v>
      </c>
      <c r="K7" s="90" t="str">
        <f>+IF(B6&lt;64,LOOKUP(K6,{0;0.1;7;10;14;17},{"N";5;4;3;2;1}),+IF(B6&lt;71,LOOKUP(K6,{0;0.1;5;7;10;14},{"N";5;4;3;2;1}),+IF(B6&lt;79,LOOKUP(K6,{0;0.1;4;6;8;12},{"N";5;4;3;2;1}),+IF(B6&gt;90,LOOKUP(K6,{0;0.1;2;4;6;8},{"N";5;4;3;2;1})))))</f>
        <v>N</v>
      </c>
      <c r="L7" s="90" t="str">
        <f>+IF(B6&lt;49,LOOKUP(L6,{0;0.1;37.5;40;45;50},{"N";5;4;3;2;1}),+IF(B6&lt;53,LOOKUP(L6,{0;0.1;40;45;50;55},{"N";5;4;3;2;1}),+IF(B6&lt;58,LOOKUP(L6,{0;0.1;45;50;55;60},{"N";5;4;3;2;1}),+IF(B6&lt;64,LOOKUP(L6,{0;0.1;50;55;60;65},{"N";5;4;3;2;1}),+IF(B6&lt;71,LOOKUP(L6,{0;0.1;55;60;65;70},{"N";5;4;3;2;1}),+IF(B6&lt;79,LOOKUP(L6,{0;0.1;60;65;70;75},{"N";5;4;3;2;1}),+IF(B6&gt;78,LOOKUP(L6,{0;0.1;65;70;75;80},{"N";5;4;3;2;1}))))))))</f>
        <v>N</v>
      </c>
      <c r="M7" s="90" t="str">
        <f>+IF(B6&lt;64,LOOKUP(M6,{0;0.1;7;9;12;16},{"N";5;4;3;2;1}),+IF(B6&lt;71,LOOKUP(M6,{0;0.1;6;8;11;15},{"N";5;4;3;2;1}),+IF(B6&lt;79,LOOKUP(M6,{0;0.1;4;6;8;12},{"N";5;4;3;2;1}),+IF(B6&gt;78,LOOKUP(M6,{0;0.1;1;3;5;8},{"N";5;4;3;2;1})))))</f>
        <v>N</v>
      </c>
      <c r="N7" s="90" t="str">
        <f>+IF(B6&lt;49,LOOKUP(N6,{0;0.1;30;32.5;35;40},{"N";5;4;3;2;1}),+IF(B6&lt;53,LOOKUP(N6,{0;0.1;32.5;35;40;45},{"N";5;4;3;2;1}),+IF(B6&lt;58,LOOKUP(N6,{0;0.1;35;37.5;42.5;50},{"N";5;4;3;2;1}),+IF(B6&lt;64,LOOKUP(N6,{0;0.1;37.5;40;45;55},{"N";5;4;3;2;1}),+IF(B6&lt;71,LOOKUP(N6,{0;0.1;45;50;55;60},{"N";5;4;3;2;1}),+IF(B6&lt;79,LOOKUP(N6,{0;0.1;47.5;52.5;57.5;65},{"N";5;4;3;2;1}),+IF(B6&lt;78,LOOKUP(N6,{0;0.1;50;55;60;70},{"N";5;4;3;2;1}))))))))</f>
        <v>N</v>
      </c>
      <c r="O7" s="91" t="e">
        <f>AVERAGEIF(G7:N7,"&lt;&gt;*(N)",G7:N7)</f>
        <v>#DIV/0!</v>
      </c>
      <c r="P7" s="80"/>
    </row>
    <row r="8" spans="1:16" s="73" customFormat="1" x14ac:dyDescent="0.3">
      <c r="A8" s="137">
        <v>4</v>
      </c>
      <c r="B8" s="131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8"/>
      <c r="O8" s="102"/>
      <c r="P8" s="80"/>
    </row>
    <row r="9" spans="1:16" ht="20.25" thickBot="1" x14ac:dyDescent="0.35">
      <c r="A9" s="138"/>
      <c r="B9" s="131"/>
      <c r="C9" s="132"/>
      <c r="D9" s="133"/>
      <c r="E9" s="133"/>
      <c r="F9" s="134"/>
      <c r="G9" s="90" t="str">
        <f>+IF(B8&lt;64,LOOKUP(G8,{0;0.1;13.11;13.81;14.41;15.1},{"N";1;2;3;4;5}),+IF(B8&lt;71,LOOKUP(G8,{0;13.71;14.41;15.01;15.61},{"N";1;2;3;4;5}),+IF(B8&lt;79,LOOKUP(G8,{0;14.01;15.01;15.61;16.31},{"N";1;2;3;4;5}),+IF(B8&gt;90,LOOKUP(G8,{0;14.51;15.51;16.21;16.91},{"N";1;2;3;4;5})))))</f>
        <v>N</v>
      </c>
      <c r="H9" s="90" t="str">
        <f>+IF(B8&lt;64,LOOKUP(H8,{0;0.1;4.01;4.16;4.31;4.46},{"N";1;2;3;4;5}),+IF(B8&lt;71,LOOKUP(H8,{0;0.1;4.16;4.31;4.46;4.56},{"N";1;2;3;4;5}),+IF(B8&lt;79,LOOKUP(H8,{0;0.1;4.21;4.41;4.56;5.16},{"N";1;2;3;4;5}),+IF(B8&gt;90,LOOKUP(H8,{0;0.1;4.41;4.56;5.16;5.36},{"N";1;2;3;4;5})))))</f>
        <v>N</v>
      </c>
      <c r="I9" s="90" t="str">
        <f>+IF(B8&lt;71,LOOKUP(I8,{0;0.1;17;22;25;28},{"N";5;4;3;2;1}),+IF(B8&lt;79,LOOKUP(I8,{0;0.1;16;19;22;25},{"N";5;4;3;2;1}),+IF(B8&gt;78,LOOKUP(I8,{0;0.1;14;16;19;22},{"N";5;4;3;2;1}))))</f>
        <v>N</v>
      </c>
      <c r="J9" s="90" t="str">
        <f>+IF(B8&lt;64,LOOKUP(J8,{0;0.1;2;3;4;4.5},{"N";5;4;3;2;1}),+IF(B8&lt;71,LOOKUP(J8,{0;0.1;1.5;2;3;4},{"N";5;4;3;2;1}),+IF(B8&lt;79,LOOKUP(J8,{0;0.1;1;1.5;2;2.5},{"N";5;4;3;2;1}),+IF(B8&gt;78,LOOKUP(J8,{0;0.1;0.5;1;1.5;2},{"N";5;4;3;2;1})))))</f>
        <v>N</v>
      </c>
      <c r="K9" s="90" t="str">
        <f>+IF(B8&lt;64,LOOKUP(K8,{0;0.1;7;10;14;17},{"N";5;4;3;2;1}),+IF(B8&lt;71,LOOKUP(K8,{0;0.1;5;7;10;14},{"N";5;4;3;2;1}),+IF(B8&lt;79,LOOKUP(K8,{0;0.1;4;6;8;12},{"N";5;4;3;2;1}),+IF(B8&gt;90,LOOKUP(K8,{0;0.1;2;4;6;8},{"N";5;4;3;2;1})))))</f>
        <v>N</v>
      </c>
      <c r="L9" s="90" t="str">
        <f>+IF(B8&lt;49,LOOKUP(L8,{0;0.1;37.5;40;45;50},{"N";5;4;3;2;1}),+IF(B8&lt;53,LOOKUP(L8,{0;0.1;40;45;50;55},{"N";5;4;3;2;1}),+IF(B8&lt;58,LOOKUP(L8,{0;0.1;45;50;55;60},{"N";5;4;3;2;1}),+IF(B8&lt;64,LOOKUP(L8,{0;0.1;50;55;60;65},{"N";5;4;3;2;1}),+IF(B8&lt;71,LOOKUP(L8,{0;0.1;55;60;65;70},{"N";5;4;3;2;1}),+IF(B8&lt;79,LOOKUP(L8,{0;0.1;60;65;70;75},{"N";5;4;3;2;1}),+IF(B8&gt;78,LOOKUP(L8,{0;0.1;65;70;75;80},{"N";5;4;3;2;1}))))))))</f>
        <v>N</v>
      </c>
      <c r="M9" s="90" t="str">
        <f>+IF(B8&lt;64,LOOKUP(M8,{0;0.1;7;9;12;16},{"N";5;4;3;2;1}),+IF(B8&lt;71,LOOKUP(M8,{0;0.1;6;8;11;15},{"N";5;4;3;2;1}),+IF(B8&lt;79,LOOKUP(M8,{0;0.1;4;6;8;12},{"N";5;4;3;2;1}),+IF(B8&gt;78,LOOKUP(M8,{0;0.1;1;3;5;8},{"N";5;4;3;2;1})))))</f>
        <v>N</v>
      </c>
      <c r="N9" s="90" t="str">
        <f>+IF(B8&lt;49,LOOKUP(N8,{0;0.1;30;32.5;35;40},{"N";5;4;3;2;1}),+IF(B8&lt;53,LOOKUP(N8,{0;0.1;32.5;35;40;45},{"N";5;4;3;2;1}),+IF(B8&lt;58,LOOKUP(N8,{0;0.1;35;37.5;42.5;50},{"N";5;4;3;2;1}),+IF(B8&lt;64,LOOKUP(N8,{0;0.1;37.5;40;45;55},{"N";5;4;3;2;1}),+IF(B8&lt;71,LOOKUP(N8,{0;0.1;45;50;55;60},{"N";5;4;3;2;1}),+IF(B8&lt;79,LOOKUP(N8,{0;0.1;47.5;52.5;57.5;65},{"N";5;4;3;2;1}),+IF(B8&lt;78,LOOKUP(N8,{0;0.1;50;55;60;70},{"N";5;4;3;2;1}))))))))</f>
        <v>N</v>
      </c>
      <c r="O9" s="91" t="e">
        <f>AVERAGEIF(G9:N9,"&lt;&gt;*(N)",G9:N9)</f>
        <v>#DIV/0!</v>
      </c>
    </row>
    <row r="10" spans="1:16" x14ac:dyDescent="0.3">
      <c r="A10" s="127">
        <v>5</v>
      </c>
      <c r="B10" s="122"/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70"/>
      <c r="O10" s="71"/>
    </row>
    <row r="11" spans="1:16" ht="20.25" thickBot="1" x14ac:dyDescent="0.35">
      <c r="A11" s="128"/>
      <c r="B11" s="123"/>
      <c r="C11" s="124"/>
      <c r="D11" s="125"/>
      <c r="E11" s="125"/>
      <c r="F11" s="126"/>
      <c r="G11" s="90" t="str">
        <f>+IF(B10&lt;64,LOOKUP(G10,{0;0.1;13.11;13.81;14.41;15.1},{"N";1;2;3;4;5}),+IF(B10&lt;71,LOOKUP(G10,{0;13.71;14.41;15.01;15.61},{"N";1;2;3;4;5}),+IF(B10&lt;79,LOOKUP(G10,{0;14.01;15.01;15.61;16.31},{"N";1;2;3;4;5}),+IF(B10&gt;90,LOOKUP(G10,{0;14.51;15.51;16.21;16.91},{"N";1;2;3;4;5})))))</f>
        <v>N</v>
      </c>
      <c r="H11" s="90" t="str">
        <f>+IF(B10&lt;64,LOOKUP(H10,{0;0.1;4.01;4.16;4.31;4.46},{"N";1;2;3;4;5}),+IF(B10&lt;71,LOOKUP(H10,{0;0.1;4.16;4.31;4.46;4.56},{"N";1;2;3;4;5}),+IF(B10&lt;79,LOOKUP(H10,{0;0.1;4.21;4.41;4.56;5.16},{"N";1;2;3;4;5}),+IF(B10&gt;90,LOOKUP(H10,{0;0.1;4.41;4.56;5.16;5.36},{"N";1;2;3;4;5})))))</f>
        <v>N</v>
      </c>
      <c r="I11" s="90" t="str">
        <f>+IF(B10&lt;71,LOOKUP(I10,{0;0.1;17;22;25;28},{"N";5;4;3;2;1}),+IF(B10&lt;79,LOOKUP(I10,{0;0.1;16;19;22;25},{"N";5;4;3;2;1}),+IF(B10&gt;78,LOOKUP(I10,{0;0.1;14;16;19;22},{"N";5;4;3;2;1}))))</f>
        <v>N</v>
      </c>
      <c r="J11" s="90" t="str">
        <f>+IF(B10&lt;64,LOOKUP(J10,{0;0.1;2;3;4;4.5},{"N";5;4;3;2;1}),+IF(B10&lt;71,LOOKUP(J10,{0;0.1;1.5;2;3;4},{"N";5;4;3;2;1}),+IF(B10&lt;79,LOOKUP(J10,{0;0.1;1;1.5;2;2.5},{"N";5;4;3;2;1}),+IF(B10&gt;78,LOOKUP(J10,{0;0.1;0.5;1;1.5;2},{"N";5;4;3;2;1})))))</f>
        <v>N</v>
      </c>
      <c r="K11" s="90" t="str">
        <f>+IF(B10&lt;64,LOOKUP(K10,{0;0.1;7;10;14;17},{"N";5;4;3;2;1}),+IF(B10&lt;71,LOOKUP(K10,{0;0.1;5;7;10;14},{"N";5;4;3;2;1}),+IF(B10&lt;79,LOOKUP(K10,{0;0.1;4;6;8;12},{"N";5;4;3;2;1}),+IF(B10&gt;90,LOOKUP(K10,{0;0.1;2;4;6;8},{"N";5;4;3;2;1})))))</f>
        <v>N</v>
      </c>
      <c r="L11" s="90" t="str">
        <f>+IF(B10&lt;49,LOOKUP(L10,{0;0.1;37.5;40;45;50},{"N";5;4;3;2;1}),+IF(B10&lt;53,LOOKUP(L10,{0;0.1;40;45;50;55},{"N";5;4;3;2;1}),+IF(B10&lt;58,LOOKUP(L10,{0;0.1;45;50;55;60},{"N";5;4;3;2;1}),+IF(B10&lt;64,LOOKUP(L10,{0;0.1;50;55;60;65},{"N";5;4;3;2;1}),+IF(B10&lt;71,LOOKUP(L10,{0;0.1;55;60;65;70},{"N";5;4;3;2;1}),+IF(B10&lt;79,LOOKUP(L10,{0;0.1;60;65;70;75},{"N";5;4;3;2;1}),+IF(B10&gt;78,LOOKUP(L10,{0;0.1;65;70;75;80},{"N";5;4;3;2;1}))))))))</f>
        <v>N</v>
      </c>
      <c r="M11" s="90" t="str">
        <f>+IF(B10&lt;64,LOOKUP(M10,{0;0.1;7;9;12;16},{"N";5;4;3;2;1}),+IF(B10&lt;71,LOOKUP(M10,{0;0.1;6;8;11;15},{"N";5;4;3;2;1}),+IF(B10&lt;79,LOOKUP(M10,{0;0.1;4;6;8;12},{"N";5;4;3;2;1}),+IF(B10&gt;78,LOOKUP(M10,{0;0.1;1;3;5;8},{"N";5;4;3;2;1})))))</f>
        <v>N</v>
      </c>
      <c r="N11" s="90" t="str">
        <f>+IF(B10&lt;49,LOOKUP(N10,{0;0.1;30;32.5;35;40},{"N";5;4;3;2;1}),+IF(B10&lt;53,LOOKUP(N10,{0;0.1;32.5;35;40;45},{"N";5;4;3;2;1}),+IF(B10&lt;58,LOOKUP(N10,{0;0.1;35;37.5;42.5;50},{"N";5;4;3;2;1}),+IF(B10&lt;64,LOOKUP(N10,{0;0.1;37.5;40;45;55},{"N";5;4;3;2;1}),+IF(B10&lt;71,LOOKUP(N10,{0;0.1;45;50;55;60},{"N";5;4;3;2;1}),+IF(B10&lt;79,LOOKUP(N10,{0;0.1;47.5;52.5;57.5;65},{"N";5;4;3;2;1}),+IF(B10&lt;78,LOOKUP(N10,{0;0.1;50;55;60;70},{"N";5;4;3;2;1}))))))))</f>
        <v>N</v>
      </c>
      <c r="O11" s="91" t="e">
        <f>AVERAGEIF(G11:N11,"&lt;&gt;*(N)",G11:N11)</f>
        <v>#DIV/0!</v>
      </c>
    </row>
    <row r="12" spans="1:16" x14ac:dyDescent="0.3">
      <c r="A12" s="129">
        <v>6</v>
      </c>
      <c r="B12" s="131"/>
      <c r="C12" s="75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8"/>
      <c r="O12" s="102"/>
    </row>
    <row r="13" spans="1:16" ht="20.25" thickBot="1" x14ac:dyDescent="0.35">
      <c r="A13" s="130"/>
      <c r="B13" s="131"/>
      <c r="C13" s="132"/>
      <c r="D13" s="133"/>
      <c r="E13" s="133"/>
      <c r="F13" s="134"/>
      <c r="G13" s="90" t="str">
        <f>+IF(B12&lt;64,LOOKUP(G12,{0;0.1;13.11;13.81;14.41;15.1},{"N";1;2;3;4;5}),+IF(B12&lt;71,LOOKUP(G12,{0;13.71;14.41;15.01;15.61},{"N";1;2;3;4;5}),+IF(B12&lt;79,LOOKUP(G12,{0;14.01;15.01;15.61;16.31},{"N";1;2;3;4;5}),+IF(B12&gt;90,LOOKUP(G12,{0;14.51;15.51;16.21;16.91},{"N";1;2;3;4;5})))))</f>
        <v>N</v>
      </c>
      <c r="H13" s="90" t="str">
        <f>+IF(B12&lt;64,LOOKUP(H12,{0;0.1;4.01;4.16;4.31;4.46},{"N";1;2;3;4;5}),+IF(B12&lt;71,LOOKUP(H12,{0;0.1;4.16;4.31;4.46;4.56},{"N";1;2;3;4;5}),+IF(B12&lt;79,LOOKUP(H12,{0;0.1;4.21;4.41;4.56;5.16},{"N";1;2;3;4;5}),+IF(B12&gt;90,LOOKUP(H12,{0;0.1;4.41;4.56;5.16;5.36},{"N";1;2;3;4;5})))))</f>
        <v>N</v>
      </c>
      <c r="I13" s="90" t="str">
        <f>+IF(B12&lt;71,LOOKUP(I12,{0;0.1;17;22;25;28},{"N";5;4;3;2;1}),+IF(B12&lt;79,LOOKUP(I12,{0;0.1;16;19;22;25},{"N";5;4;3;2;1}),+IF(B12&gt;78,LOOKUP(I12,{0;0.1;14;16;19;22},{"N";5;4;3;2;1}))))</f>
        <v>N</v>
      </c>
      <c r="J13" s="90" t="str">
        <f>+IF(B12&lt;64,LOOKUP(J12,{0;0.1;2;3;4;4.5},{"N";5;4;3;2;1}),+IF(B12&lt;71,LOOKUP(J12,{0;0.1;1.5;2;3;4},{"N";5;4;3;2;1}),+IF(B12&lt;79,LOOKUP(J12,{0;0.1;1;1.5;2;2.5},{"N";5;4;3;2;1}),+IF(B12&gt;78,LOOKUP(J12,{0;0.1;0.5;1;1.5;2},{"N";5;4;3;2;1})))))</f>
        <v>N</v>
      </c>
      <c r="K13" s="90" t="str">
        <f>+IF(B12&lt;64,LOOKUP(K12,{0;0.1;7;10;14;17},{"N";5;4;3;2;1}),+IF(B12&lt;71,LOOKUP(K12,{0;0.1;5;7;10;14},{"N";5;4;3;2;1}),+IF(B12&lt;79,LOOKUP(K12,{0;0.1;4;6;8;12},{"N";5;4;3;2;1}),+IF(B12&gt;90,LOOKUP(K12,{0;0.1;2;4;6;8},{"N";5;4;3;2;1})))))</f>
        <v>N</v>
      </c>
      <c r="L13" s="90" t="str">
        <f>+IF(B12&lt;49,LOOKUP(L12,{0;0.1;37.5;40;45;50},{"N";5;4;3;2;1}),+IF(B12&lt;53,LOOKUP(L12,{0;0.1;40;45;50;55},{"N";5;4;3;2;1}),+IF(B12&lt;58,LOOKUP(L12,{0;0.1;45;50;55;60},{"N";5;4;3;2;1}),+IF(B12&lt;64,LOOKUP(L12,{0;0.1;50;55;60;65},{"N";5;4;3;2;1}),+IF(B12&lt;71,LOOKUP(L12,{0;0.1;55;60;65;70},{"N";5;4;3;2;1}),+IF(B12&lt;79,LOOKUP(L12,{0;0.1;60;65;70;75},{"N";5;4;3;2;1}),+IF(B12&gt;78,LOOKUP(L12,{0;0.1;65;70;75;80},{"N";5;4;3;2;1}))))))))</f>
        <v>N</v>
      </c>
      <c r="M13" s="90" t="str">
        <f>+IF(B12&lt;64,LOOKUP(M12,{0;0.1;7;9;12;16},{"N";5;4;3;2;1}),+IF(B12&lt;71,LOOKUP(M12,{0;0.1;6;8;11;15},{"N";5;4;3;2;1}),+IF(B12&lt;79,LOOKUP(M12,{0;0.1;4;6;8;12},{"N";5;4;3;2;1}),+IF(B12&gt;78,LOOKUP(M12,{0;0.1;1;3;5;8},{"N";5;4;3;2;1})))))</f>
        <v>N</v>
      </c>
      <c r="N13" s="90" t="str">
        <f>+IF(B12&lt;49,LOOKUP(N12,{0;0.1;30;32.5;35;40},{"N";5;4;3;2;1}),+IF(B12&lt;53,LOOKUP(N12,{0;0.1;32.5;35;40;45},{"N";5;4;3;2;1}),+IF(B12&lt;58,LOOKUP(N12,{0;0.1;35;37.5;42.5;50},{"N";5;4;3;2;1}),+IF(B12&lt;64,LOOKUP(N12,{0;0.1;37.5;40;45;55},{"N";5;4;3;2;1}),+IF(B12&lt;71,LOOKUP(N12,{0;0.1;45;50;55;60},{"N";5;4;3;2;1}),+IF(B12&lt;79,LOOKUP(N12,{0;0.1;47.5;52.5;57.5;65},{"N";5;4;3;2;1}),+IF(B12&lt;78,LOOKUP(N12,{0;0.1;50;55;60;70},{"N";5;4;3;2;1}))))))))</f>
        <v>N</v>
      </c>
      <c r="O13" s="91" t="e">
        <f>AVERAGEIF(G13:N13,"&lt;&gt;*(N)",G13:N13)</f>
        <v>#DIV/0!</v>
      </c>
    </row>
    <row r="14" spans="1:16" s="73" customFormat="1" x14ac:dyDescent="0.3">
      <c r="A14" s="127">
        <v>7</v>
      </c>
      <c r="B14" s="122"/>
      <c r="C14" s="67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70"/>
      <c r="O14" s="71"/>
      <c r="P14" s="80"/>
    </row>
    <row r="15" spans="1:16" s="73" customFormat="1" ht="20.25" thickBot="1" x14ac:dyDescent="0.35">
      <c r="A15" s="128"/>
      <c r="B15" s="123"/>
      <c r="C15" s="124"/>
      <c r="D15" s="125"/>
      <c r="E15" s="125"/>
      <c r="F15" s="126"/>
      <c r="G15" s="90" t="str">
        <f>+IF(B14&lt;64,LOOKUP(G14,{0;0.1;13.11;13.81;14.41;15.1},{"N";1;2;3;4;5}),+IF(B14&lt;71,LOOKUP(G14,{0;13.71;14.41;15.01;15.61},{"N";1;2;3;4;5}),+IF(B14&lt;79,LOOKUP(G14,{0;14.01;15.01;15.61;16.31},{"N";1;2;3;4;5}),+IF(B14&gt;90,LOOKUP(G14,{0;14.51;15.51;16.21;16.91},{"N";1;2;3;4;5})))))</f>
        <v>N</v>
      </c>
      <c r="H15" s="90" t="str">
        <f>+IF(B14&lt;64,LOOKUP(H14,{0;0.1;4.01;4.16;4.31;4.46},{"N";1;2;3;4;5}),+IF(B14&lt;71,LOOKUP(H14,{0;0.1;4.16;4.31;4.46;4.56},{"N";1;2;3;4;5}),+IF(B14&lt;79,LOOKUP(H14,{0;0.1;4.21;4.41;4.56;5.16},{"N";1;2;3;4;5}),+IF(B14&gt;90,LOOKUP(H14,{0;0.1;4.41;4.56;5.16;5.36},{"N";1;2;3;4;5})))))</f>
        <v>N</v>
      </c>
      <c r="I15" s="90" t="str">
        <f>+IF(B14&lt;71,LOOKUP(I14,{0;0.1;17;22;25;28},{"N";5;4;3;2;1}),+IF(B14&lt;79,LOOKUP(I14,{0;0.1;16;19;22;25},{"N";5;4;3;2;1}),+IF(B14&gt;78,LOOKUP(I14,{0;0.1;14;16;19;22},{"N";5;4;3;2;1}))))</f>
        <v>N</v>
      </c>
      <c r="J15" s="90" t="str">
        <f>+IF(B14&lt;64,LOOKUP(J14,{0;0.1;2;3;4;4.5},{"N";5;4;3;2;1}),+IF(B14&lt;71,LOOKUP(J14,{0;0.1;1.5;2;3;4},{"N";5;4;3;2;1}),+IF(B14&lt;79,LOOKUP(J14,{0;0.1;1;1.5;2;2.5},{"N";5;4;3;2;1}),+IF(B14&gt;78,LOOKUP(J14,{0;0.1;0.5;1;1.5;2},{"N";5;4;3;2;1})))))</f>
        <v>N</v>
      </c>
      <c r="K15" s="90" t="str">
        <f>+IF(B14&lt;64,LOOKUP(K14,{0;0.1;7;10;14;17},{"N";5;4;3;2;1}),+IF(B14&lt;71,LOOKUP(K14,{0;0.1;5;7;10;14},{"N";5;4;3;2;1}),+IF(B14&lt;79,LOOKUP(K14,{0;0.1;4;6;8;12},{"N";5;4;3;2;1}),+IF(B14&gt;90,LOOKUP(K14,{0;0.1;2;4;6;8},{"N";5;4;3;2;1})))))</f>
        <v>N</v>
      </c>
      <c r="L15" s="90" t="str">
        <f>+IF(B14&lt;49,LOOKUP(L14,{0;0.1;37.5;40;45;50},{"N";5;4;3;2;1}),+IF(B14&lt;53,LOOKUP(L14,{0;0.1;40;45;50;55},{"N";5;4;3;2;1}),+IF(B14&lt;58,LOOKUP(L14,{0;0.1;45;50;55;60},{"N";5;4;3;2;1}),+IF(B14&lt;64,LOOKUP(L14,{0;0.1;50;55;60;65},{"N";5;4;3;2;1}),+IF(B14&lt;71,LOOKUP(L14,{0;0.1;55;60;65;70},{"N";5;4;3;2;1}),+IF(B14&lt;79,LOOKUP(L14,{0;0.1;60;65;70;75},{"N";5;4;3;2;1}),+IF(B14&gt;78,LOOKUP(L14,{0;0.1;65;70;75;80},{"N";5;4;3;2;1}))))))))</f>
        <v>N</v>
      </c>
      <c r="M15" s="90" t="str">
        <f>+IF(B14&lt;64,LOOKUP(M14,{0;0.1;7;9;12;16},{"N";5;4;3;2;1}),+IF(B14&lt;71,LOOKUP(M14,{0;0.1;6;8;11;15},{"N";5;4;3;2;1}),+IF(B14&lt;79,LOOKUP(M14,{0;0.1;4;6;8;12},{"N";5;4;3;2;1}),+IF(B14&gt;78,LOOKUP(M14,{0;0.1;1;3;5;8},{"N";5;4;3;2;1})))))</f>
        <v>N</v>
      </c>
      <c r="N15" s="90" t="str">
        <f>+IF(B14&lt;49,LOOKUP(N14,{0;0.1;30;32.5;35;40},{"N";5;4;3;2;1}),+IF(B14&lt;53,LOOKUP(N14,{0;0.1;32.5;35;40;45},{"N";5;4;3;2;1}),+IF(B14&lt;58,LOOKUP(N14,{0;0.1;35;37.5;42.5;50},{"N";5;4;3;2;1}),+IF(B14&lt;64,LOOKUP(N14,{0;0.1;37.5;40;45;55},{"N";5;4;3;2;1}),+IF(B14&lt;71,LOOKUP(N14,{0;0.1;45;50;55;60},{"N";5;4;3;2;1}),+IF(B14&lt;79,LOOKUP(N14,{0;0.1;47.5;52.5;57.5;65},{"N";5;4;3;2;1}),+IF(B14&lt;78,LOOKUP(N14,{0;0.1;50;55;60;70},{"N";5;4;3;2;1}))))))))</f>
        <v>N</v>
      </c>
      <c r="O15" s="91" t="e">
        <f>AVERAGEIF(G15:N15,"&lt;&gt;*(N)",G15:N15)</f>
        <v>#DIV/0!</v>
      </c>
      <c r="P15" s="80"/>
    </row>
    <row r="16" spans="1:16" s="73" customFormat="1" x14ac:dyDescent="0.3">
      <c r="A16" s="129">
        <v>8</v>
      </c>
      <c r="B16" s="131"/>
      <c r="C16" s="75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8"/>
      <c r="O16" s="102"/>
      <c r="P16" s="80"/>
    </row>
    <row r="17" spans="1:16" s="73" customFormat="1" ht="20.25" thickBot="1" x14ac:dyDescent="0.35">
      <c r="A17" s="130"/>
      <c r="B17" s="131"/>
      <c r="C17" s="132"/>
      <c r="D17" s="133"/>
      <c r="E17" s="133"/>
      <c r="F17" s="134"/>
      <c r="G17" s="90" t="str">
        <f>+IF(B16&lt;64,LOOKUP(G16,{0;0.1;13.11;13.81;14.41;15.1},{"N";1;2;3;4;5}),+IF(B16&lt;71,LOOKUP(G16,{0;13.71;14.41;15.01;15.61},{"N";1;2;3;4;5}),+IF(B16&lt;79,LOOKUP(G16,{0;14.01;15.01;15.61;16.31},{"N";1;2;3;4;5}),+IF(B16&gt;90,LOOKUP(G16,{0;14.51;15.51;16.21;16.91},{"N";1;2;3;4;5})))))</f>
        <v>N</v>
      </c>
      <c r="H17" s="90" t="str">
        <f>+IF(B16&lt;64,LOOKUP(H16,{0;0.1;4.01;4.16;4.31;4.46},{"N";1;2;3;4;5}),+IF(B16&lt;71,LOOKUP(H16,{0;0.1;4.16;4.31;4.46;4.56},{"N";1;2;3;4;5}),+IF(B16&lt;79,LOOKUP(H16,{0;0.1;4.21;4.41;4.56;5.16},{"N";1;2;3;4;5}),+IF(B16&gt;90,LOOKUP(H16,{0;0.1;4.41;4.56;5.16;5.36},{"N";1;2;3;4;5})))))</f>
        <v>N</v>
      </c>
      <c r="I17" s="90" t="str">
        <f>+IF(B16&lt;71,LOOKUP(I16,{0;0.1;17;22;25;28},{"N";5;4;3;2;1}),+IF(B16&lt;79,LOOKUP(I16,{0;0.1;16;19;22;25},{"N";5;4;3;2;1}),+IF(B16&gt;78,LOOKUP(I16,{0;0.1;14;16;19;22},{"N";5;4;3;2;1}))))</f>
        <v>N</v>
      </c>
      <c r="J17" s="90" t="str">
        <f>+IF(B16&lt;64,LOOKUP(J16,{0;0.1;2;3;4;4.5},{"N";5;4;3;2;1}),+IF(B16&lt;71,LOOKUP(J16,{0;0.1;1.5;2;3;4},{"N";5;4;3;2;1}),+IF(B16&lt;79,LOOKUP(J16,{0;0.1;1;1.5;2;2.5},{"N";5;4;3;2;1}),+IF(B16&gt;78,LOOKUP(J16,{0;0.1;0.5;1;1.5;2},{"N";5;4;3;2;1})))))</f>
        <v>N</v>
      </c>
      <c r="K17" s="90" t="str">
        <f>+IF(B16&lt;64,LOOKUP(K16,{0;0.1;7;10;14;17},{"N";5;4;3;2;1}),+IF(B16&lt;71,LOOKUP(K16,{0;0.1;5;7;10;14},{"N";5;4;3;2;1}),+IF(B16&lt;79,LOOKUP(K16,{0;0.1;4;6;8;12},{"N";5;4;3;2;1}),+IF(B16&gt;90,LOOKUP(K16,{0;0.1;2;4;6;8},{"N";5;4;3;2;1})))))</f>
        <v>N</v>
      </c>
      <c r="L17" s="90" t="str">
        <f>+IF(B16&lt;49,LOOKUP(L16,{0;0.1;37.5;40;45;50},{"N";5;4;3;2;1}),+IF(B16&lt;53,LOOKUP(L16,{0;0.1;40;45;50;55},{"N";5;4;3;2;1}),+IF(B16&lt;58,LOOKUP(L16,{0;0.1;45;50;55;60},{"N";5;4;3;2;1}),+IF(B16&lt;64,LOOKUP(L16,{0;0.1;50;55;60;65},{"N";5;4;3;2;1}),+IF(B16&lt;71,LOOKUP(L16,{0;0.1;55;60;65;70},{"N";5;4;3;2;1}),+IF(B16&lt;79,LOOKUP(L16,{0;0.1;60;65;70;75},{"N";5;4;3;2;1}),+IF(B16&gt;78,LOOKUP(L16,{0;0.1;65;70;75;80},{"N";5;4;3;2;1}))))))))</f>
        <v>N</v>
      </c>
      <c r="M17" s="90" t="str">
        <f>+IF(B16&lt;64,LOOKUP(M16,{0;0.1;7;9;12;16},{"N";5;4;3;2;1}),+IF(B16&lt;71,LOOKUP(M16,{0;0.1;6;8;11;15},{"N";5;4;3;2;1}),+IF(B16&lt;79,LOOKUP(M16,{0;0.1;4;6;8;12},{"N";5;4;3;2;1}),+IF(B16&gt;78,LOOKUP(M16,{0;0.1;1;3;5;8},{"N";5;4;3;2;1})))))</f>
        <v>N</v>
      </c>
      <c r="N17" s="90" t="str">
        <f>+IF(B16&lt;49,LOOKUP(N16,{0;0.1;30;32.5;35;40},{"N";5;4;3;2;1}),+IF(B16&lt;53,LOOKUP(N16,{0;0.1;32.5;35;40;45},{"N";5;4;3;2;1}),+IF(B16&lt;58,LOOKUP(N16,{0;0.1;35;37.5;42.5;50},{"N";5;4;3;2;1}),+IF(B16&lt;64,LOOKUP(N16,{0;0.1;37.5;40;45;55},{"N";5;4;3;2;1}),+IF(B16&lt;71,LOOKUP(N16,{0;0.1;45;50;55;60},{"N";5;4;3;2;1}),+IF(B16&lt;79,LOOKUP(N16,{0;0.1;47.5;52.5;57.5;65},{"N";5;4;3;2;1}),+IF(B16&lt;78,LOOKUP(N16,{0;0.1;50;55;60;70},{"N";5;4;3;2;1}))))))))</f>
        <v>N</v>
      </c>
      <c r="O17" s="91" t="e">
        <f>AVERAGEIF(G17:N17,"&lt;&gt;*(N)",G17:N17)</f>
        <v>#DIV/0!</v>
      </c>
      <c r="P17" s="84"/>
    </row>
    <row r="18" spans="1:16" s="73" customFormat="1" x14ac:dyDescent="0.3">
      <c r="A18" s="127">
        <v>9</v>
      </c>
      <c r="B18" s="122"/>
      <c r="C18" s="67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70"/>
      <c r="O18" s="71"/>
      <c r="P18" s="74"/>
    </row>
    <row r="19" spans="1:16" ht="20.25" thickBot="1" x14ac:dyDescent="0.35">
      <c r="A19" s="128"/>
      <c r="B19" s="123"/>
      <c r="C19" s="124"/>
      <c r="D19" s="125"/>
      <c r="E19" s="125"/>
      <c r="F19" s="126"/>
      <c r="G19" s="90" t="str">
        <f>+IF(B18&lt;64,LOOKUP(G18,{0;0.1;13.11;13.81;14.41;15.1},{"N";1;2;3;4;5}),+IF(B18&lt;71,LOOKUP(G18,{0;13.71;14.41;15.01;15.61},{"N";1;2;3;4;5}),+IF(B18&lt;79,LOOKUP(G18,{0;14.01;15.01;15.61;16.31},{"N";1;2;3;4;5}),+IF(B18&gt;90,LOOKUP(G18,{0;14.51;15.51;16.21;16.91},{"N";1;2;3;4;5})))))</f>
        <v>N</v>
      </c>
      <c r="H19" s="90" t="str">
        <f>+IF(B18&lt;64,LOOKUP(H18,{0;0.1;4.01;4.16;4.31;4.46},{"N";1;2;3;4;5}),+IF(B18&lt;71,LOOKUP(H18,{0;0.1;4.16;4.31;4.46;4.56},{"N";1;2;3;4;5}),+IF(B18&lt;79,LOOKUP(H18,{0;0.1;4.21;4.41;4.56;5.16},{"N";1;2;3;4;5}),+IF(B18&gt;90,LOOKUP(H18,{0;0.1;4.41;4.56;5.16;5.36},{"N";1;2;3;4;5})))))</f>
        <v>N</v>
      </c>
      <c r="I19" s="90" t="str">
        <f>+IF(B18&lt;71,LOOKUP(I18,{0;0.1;17;22;25;28},{"N";5;4;3;2;1}),+IF(B18&lt;79,LOOKUP(I18,{0;0.1;16;19;22;25},{"N";5;4;3;2;1}),+IF(B18&gt;78,LOOKUP(I18,{0;0.1;14;16;19;22},{"N";5;4;3;2;1}))))</f>
        <v>N</v>
      </c>
      <c r="J19" s="90" t="str">
        <f>+IF(B18&lt;64,LOOKUP(J18,{0;0.1;2;3;4;4.5},{"N";5;4;3;2;1}),+IF(B18&lt;71,LOOKUP(J18,{0;0.1;1.5;2;3;4},{"N";5;4;3;2;1}),+IF(B18&lt;79,LOOKUP(J18,{0;0.1;1;1.5;2;2.5},{"N";5;4;3;2;1}),+IF(B18&gt;78,LOOKUP(J18,{0;0.1;0.5;1;1.5;2},{"N";5;4;3;2;1})))))</f>
        <v>N</v>
      </c>
      <c r="K19" s="90" t="str">
        <f>+IF(B18&lt;64,LOOKUP(K18,{0;0.1;7;10;14;17},{"N";5;4;3;2;1}),+IF(B18&lt;71,LOOKUP(K18,{0;0.1;5;7;10;14},{"N";5;4;3;2;1}),+IF(B18&lt;79,LOOKUP(K18,{0;0.1;4;6;8;12},{"N";5;4;3;2;1}),+IF(B18&gt;90,LOOKUP(K18,{0;0.1;2;4;6;8},{"N";5;4;3;2;1})))))</f>
        <v>N</v>
      </c>
      <c r="L19" s="90" t="str">
        <f>+IF(B18&lt;49,LOOKUP(L18,{0;0.1;37.5;40;45;50},{"N";5;4;3;2;1}),+IF(B18&lt;53,LOOKUP(L18,{0;0.1;40;45;50;55},{"N";5;4;3;2;1}),+IF(B18&lt;58,LOOKUP(L18,{0;0.1;45;50;55;60},{"N";5;4;3;2;1}),+IF(B18&lt;64,LOOKUP(L18,{0;0.1;50;55;60;65},{"N";5;4;3;2;1}),+IF(B18&lt;71,LOOKUP(L18,{0;0.1;55;60;65;70},{"N";5;4;3;2;1}),+IF(B18&lt;79,LOOKUP(L18,{0;0.1;60;65;70;75},{"N";5;4;3;2;1}),+IF(B18&gt;78,LOOKUP(L18,{0;0.1;65;70;75;80},{"N";5;4;3;2;1}))))))))</f>
        <v>N</v>
      </c>
      <c r="M19" s="90" t="str">
        <f>+IF(B18&lt;64,LOOKUP(M18,{0;0.1;7;9;12;16},{"N";5;4;3;2;1}),+IF(B18&lt;71,LOOKUP(M18,{0;0.1;6;8;11;15},{"N";5;4;3;2;1}),+IF(B18&lt;79,LOOKUP(M18,{0;0.1;4;6;8;12},{"N";5;4;3;2;1}),+IF(B18&gt;78,LOOKUP(M18,{0;0.1;1;3;5;8},{"N";5;4;3;2;1})))))</f>
        <v>N</v>
      </c>
      <c r="N19" s="90" t="str">
        <f>+IF(B18&lt;49,LOOKUP(N18,{0;0.1;30;32.5;35;40},{"N";5;4;3;2;1}),+IF(B18&lt;53,LOOKUP(N18,{0;0.1;32.5;35;40;45},{"N";5;4;3;2;1}),+IF(B18&lt;58,LOOKUP(N18,{0;0.1;35;37.5;42.5;50},{"N";5;4;3;2;1}),+IF(B18&lt;64,LOOKUP(N18,{0;0.1;37.5;40;45;55},{"N";5;4;3;2;1}),+IF(B18&lt;71,LOOKUP(N18,{0;0.1;45;50;55;60},{"N";5;4;3;2;1}),+IF(B18&lt;79,LOOKUP(N18,{0;0.1;47.5;52.5;57.5;65},{"N";5;4;3;2;1}),+IF(B18&lt;78,LOOKUP(N18,{0;0.1;50;55;60;70},{"N";5;4;3;2;1}))))))))</f>
        <v>N</v>
      </c>
      <c r="O19" s="91" t="e">
        <f>AVERAGEIF(G19:N19,"&lt;&gt;*(N)",G19:N19)</f>
        <v>#DIV/0!</v>
      </c>
      <c r="P19" s="74"/>
    </row>
    <row r="20" spans="1:16" s="73" customFormat="1" x14ac:dyDescent="0.3">
      <c r="A20" s="129">
        <v>10</v>
      </c>
      <c r="B20" s="131"/>
      <c r="C20" s="75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8"/>
      <c r="O20" s="102"/>
      <c r="P20" s="74"/>
    </row>
    <row r="21" spans="1:16" s="73" customFormat="1" ht="20.25" thickBot="1" x14ac:dyDescent="0.35">
      <c r="A21" s="130"/>
      <c r="B21" s="131"/>
      <c r="C21" s="132"/>
      <c r="D21" s="133"/>
      <c r="E21" s="133"/>
      <c r="F21" s="134"/>
      <c r="G21" s="90" t="str">
        <f>+IF(B20&lt;64,LOOKUP(G20,{0;0.1;13.11;13.81;14.41;15.1},{"N";1;2;3;4;5}),+IF(B20&lt;71,LOOKUP(G20,{0;13.71;14.41;15.01;15.61},{"N";1;2;3;4;5}),+IF(B20&lt;79,LOOKUP(G20,{0;14.01;15.01;15.61;16.31},{"N";1;2;3;4;5}),+IF(B20&gt;90,LOOKUP(G20,{0;14.51;15.51;16.21;16.91},{"N";1;2;3;4;5})))))</f>
        <v>N</v>
      </c>
      <c r="H21" s="90" t="str">
        <f>+IF(B20&lt;64,LOOKUP(H20,{0;0.1;4.01;4.16;4.31;4.46},{"N";1;2;3;4;5}),+IF(B20&lt;71,LOOKUP(H20,{0;0.1;4.16;4.31;4.46;4.56},{"N";1;2;3;4;5}),+IF(B20&lt;79,LOOKUP(H20,{0;0.1;4.21;4.41;4.56;5.16},{"N";1;2;3;4;5}),+IF(B20&gt;90,LOOKUP(H20,{0;0.1;4.41;4.56;5.16;5.36},{"N";1;2;3;4;5})))))</f>
        <v>N</v>
      </c>
      <c r="I21" s="90" t="str">
        <f>+IF(B20&lt;71,LOOKUP(I20,{0;0.1;17;22;25;28},{"N";5;4;3;2;1}),+IF(B20&lt;79,LOOKUP(I20,{0;0.1;16;19;22;25},{"N";5;4;3;2;1}),+IF(B20&gt;78,LOOKUP(I20,{0;0.1;14;16;19;22},{"N";5;4;3;2;1}))))</f>
        <v>N</v>
      </c>
      <c r="J21" s="90" t="str">
        <f>+IF(B20&lt;64,LOOKUP(J20,{0;0.1;2;3;4;4.5},{"N";5;4;3;2;1}),+IF(B20&lt;71,LOOKUP(J20,{0;0.1;1.5;2;3;4},{"N";5;4;3;2;1}),+IF(B20&lt;79,LOOKUP(J20,{0;0.1;1;1.5;2;2.5},{"N";5;4;3;2;1}),+IF(B20&gt;78,LOOKUP(J20,{0;0.1;0.5;1;1.5;2},{"N";5;4;3;2;1})))))</f>
        <v>N</v>
      </c>
      <c r="K21" s="90" t="str">
        <f>+IF(B20&lt;64,LOOKUP(K20,{0;0.1;7;10;14;17},{"N";5;4;3;2;1}),+IF(B20&lt;71,LOOKUP(K20,{0;0.1;5;7;10;14},{"N";5;4;3;2;1}),+IF(B20&lt;79,LOOKUP(K20,{0;0.1;4;6;8;12},{"N";5;4;3;2;1}),+IF(B20&gt;90,LOOKUP(K20,{0;0.1;2;4;6;8},{"N";5;4;3;2;1})))))</f>
        <v>N</v>
      </c>
      <c r="L21" s="90" t="str">
        <f>+IF(B20&lt;49,LOOKUP(L20,{0;0.1;37.5;40;45;50},{"N";5;4;3;2;1}),+IF(B20&lt;53,LOOKUP(L20,{0;0.1;40;45;50;55},{"N";5;4;3;2;1}),+IF(B20&lt;58,LOOKUP(L20,{0;0.1;45;50;55;60},{"N";5;4;3;2;1}),+IF(B20&lt;64,LOOKUP(L20,{0;0.1;50;55;60;65},{"N";5;4;3;2;1}),+IF(B20&lt;71,LOOKUP(L20,{0;0.1;55;60;65;70},{"N";5;4;3;2;1}),+IF(B20&lt;79,LOOKUP(L20,{0;0.1;60;65;70;75},{"N";5;4;3;2;1}),+IF(B20&gt;78,LOOKUP(L20,{0;0.1;65;70;75;80},{"N";5;4;3;2;1}))))))))</f>
        <v>N</v>
      </c>
      <c r="M21" s="90" t="str">
        <f>+IF(B20&lt;64,LOOKUP(M20,{0;0.1;7;9;12;16},{"N";5;4;3;2;1}),+IF(B20&lt;71,LOOKUP(M20,{0;0.1;6;8;11;15},{"N";5;4;3;2;1}),+IF(B20&lt;79,LOOKUP(M20,{0;0.1;4;6;8;12},{"N";5;4;3;2;1}),+IF(B20&gt;78,LOOKUP(M20,{0;0.1;1;3;5;8},{"N";5;4;3;2;1})))))</f>
        <v>N</v>
      </c>
      <c r="N21" s="90" t="str">
        <f>+IF(B20&lt;49,LOOKUP(N20,{0;0.1;30;32.5;35;40},{"N";5;4;3;2;1}),+IF(B20&lt;53,LOOKUP(N20,{0;0.1;32.5;35;40;45},{"N";5;4;3;2;1}),+IF(B20&lt;58,LOOKUP(N20,{0;0.1;35;37.5;42.5;50},{"N";5;4;3;2;1}),+IF(B20&lt;64,LOOKUP(N20,{0;0.1;37.5;40;45;55},{"N";5;4;3;2;1}),+IF(B20&lt;71,LOOKUP(N20,{0;0.1;45;50;55;60},{"N";5;4;3;2;1}),+IF(B20&lt;79,LOOKUP(N20,{0;0.1;47.5;52.5;57.5;65},{"N";5;4;3;2;1}),+IF(B20&lt;78,LOOKUP(N20,{0;0.1;50;55;60;70},{"N";5;4;3;2;1}))))))))</f>
        <v>N</v>
      </c>
      <c r="O21" s="91" t="e">
        <f>AVERAGEIF(G21:N21,"&lt;&gt;*(N)",G21:N21)</f>
        <v>#DIV/0!</v>
      </c>
      <c r="P21" s="74"/>
    </row>
    <row r="22" spans="1:16" s="73" customFormat="1" x14ac:dyDescent="0.3">
      <c r="A22" s="127">
        <v>11</v>
      </c>
      <c r="B22" s="122"/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70"/>
      <c r="O22" s="71"/>
      <c r="P22" s="74"/>
    </row>
    <row r="23" spans="1:16" s="73" customFormat="1" ht="20.25" thickBot="1" x14ac:dyDescent="0.35">
      <c r="A23" s="128"/>
      <c r="B23" s="123"/>
      <c r="C23" s="124"/>
      <c r="D23" s="125"/>
      <c r="E23" s="125"/>
      <c r="F23" s="126"/>
      <c r="G23" s="90" t="str">
        <f>+IF(B22&lt;64,LOOKUP(G22,{0;0.1;13.11;13.81;14.41;15.1},{"N";1;2;3;4;5}),+IF(B22&lt;71,LOOKUP(G22,{0;13.71;14.41;15.01;15.61},{"N";1;2;3;4;5}),+IF(B22&lt;79,LOOKUP(G22,{0;14.01;15.01;15.61;16.31},{"N";1;2;3;4;5}),+IF(B22&gt;90,LOOKUP(G22,{0;14.51;15.51;16.21;16.91},{"N";1;2;3;4;5})))))</f>
        <v>N</v>
      </c>
      <c r="H23" s="90" t="str">
        <f>+IF(B22&lt;64,LOOKUP(H22,{0;0.1;4.01;4.16;4.31;4.46},{"N";1;2;3;4;5}),+IF(B22&lt;71,LOOKUP(H22,{0;0.1;4.16;4.31;4.46;4.56},{"N";1;2;3;4;5}),+IF(B22&lt;79,LOOKUP(H22,{0;0.1;4.21;4.41;4.56;5.16},{"N";1;2;3;4;5}),+IF(B22&gt;90,LOOKUP(H22,{0;0.1;4.41;4.56;5.16;5.36},{"N";1;2;3;4;5})))))</f>
        <v>N</v>
      </c>
      <c r="I23" s="90" t="str">
        <f>+IF(B22&lt;71,LOOKUP(I22,{0;0.1;17;22;25;28},{"N";5;4;3;2;1}),+IF(B22&lt;79,LOOKUP(I22,{0;0.1;16;19;22;25},{"N";5;4;3;2;1}),+IF(B22&gt;78,LOOKUP(I22,{0;0.1;14;16;19;22},{"N";5;4;3;2;1}))))</f>
        <v>N</v>
      </c>
      <c r="J23" s="90" t="str">
        <f>+IF(B22&lt;64,LOOKUP(J22,{0;0.1;2;3;4;4.5},{"N";5;4;3;2;1}),+IF(B22&lt;71,LOOKUP(J22,{0;0.1;1.5;2;3;4},{"N";5;4;3;2;1}),+IF(B22&lt;79,LOOKUP(J22,{0;0.1;1;1.5;2;2.5},{"N";5;4;3;2;1}),+IF(B22&gt;78,LOOKUP(J22,{0;0.1;0.5;1;1.5;2},{"N";5;4;3;2;1})))))</f>
        <v>N</v>
      </c>
      <c r="K23" s="90" t="str">
        <f>+IF(B22&lt;64,LOOKUP(K22,{0;0.1;7;10;14;17},{"N";5;4;3;2;1}),+IF(B22&lt;71,LOOKUP(K22,{0;0.1;5;7;10;14},{"N";5;4;3;2;1}),+IF(B22&lt;79,LOOKUP(K22,{0;0.1;4;6;8;12},{"N";5;4;3;2;1}),+IF(B22&gt;90,LOOKUP(K22,{0;0.1;2;4;6;8},{"N";5;4;3;2;1})))))</f>
        <v>N</v>
      </c>
      <c r="L23" s="90" t="str">
        <f>+IF(B22&lt;49,LOOKUP(L22,{0;0.1;37.5;40;45;50},{"N";5;4;3;2;1}),+IF(B22&lt;53,LOOKUP(L22,{0;0.1;40;45;50;55},{"N";5;4;3;2;1}),+IF(B22&lt;58,LOOKUP(L22,{0;0.1;45;50;55;60},{"N";5;4;3;2;1}),+IF(B22&lt;64,LOOKUP(L22,{0;0.1;50;55;60;65},{"N";5;4;3;2;1}),+IF(B22&lt;71,LOOKUP(L22,{0;0.1;55;60;65;70},{"N";5;4;3;2;1}),+IF(B22&lt;79,LOOKUP(L22,{0;0.1;60;65;70;75},{"N";5;4;3;2;1}),+IF(B22&gt;78,LOOKUP(L22,{0;0.1;65;70;75;80},{"N";5;4;3;2;1}))))))))</f>
        <v>N</v>
      </c>
      <c r="M23" s="90" t="str">
        <f>+IF(B22&lt;64,LOOKUP(M22,{0;0.1;7;9;12;16},{"N";5;4;3;2;1}),+IF(B22&lt;71,LOOKUP(M22,{0;0.1;6;8;11;15},{"N";5;4;3;2;1}),+IF(B22&lt;79,LOOKUP(M22,{0;0.1;4;6;8;12},{"N";5;4;3;2;1}),+IF(B22&gt;78,LOOKUP(M22,{0;0.1;1;3;5;8},{"N";5;4;3;2;1})))))</f>
        <v>N</v>
      </c>
      <c r="N23" s="90" t="str">
        <f>+IF(B22&lt;49,LOOKUP(N22,{0;0.1;30;32.5;35;40},{"N";5;4;3;2;1}),+IF(B22&lt;53,LOOKUP(N22,{0;0.1;32.5;35;40;45},{"N";5;4;3;2;1}),+IF(B22&lt;58,LOOKUP(N22,{0;0.1;35;37.5;42.5;50},{"N";5;4;3;2;1}),+IF(B22&lt;64,LOOKUP(N22,{0;0.1;37.5;40;45;55},{"N";5;4;3;2;1}),+IF(B22&lt;71,LOOKUP(N22,{0;0.1;45;50;55;60},{"N";5;4;3;2;1}),+IF(B22&lt;79,LOOKUP(N22,{0;0.1;47.5;52.5;57.5;65},{"N";5;4;3;2;1}),+IF(B22&lt;78,LOOKUP(N22,{0;0.1;50;55;60;70},{"N";5;4;3;2;1}))))))))</f>
        <v>N</v>
      </c>
      <c r="O23" s="91" t="e">
        <f>AVERAGEIF(G23:N23,"&lt;&gt;*(N)",G23:N23)</f>
        <v>#DIV/0!</v>
      </c>
      <c r="P23" s="74"/>
    </row>
  </sheetData>
  <sheetProtection algorithmName="SHA-512" hashValue="N3K3rXTQ6tpudTAPDmjm62daX0xej9ZnKJuw6p8bvDdY45oBKIZxu7RBtiOYDDTKgLvmN2cSrupZfT7h8DECRQ==" saltValue="MPTU6XSdTfP34mdfqNgGig==" spinCount="100000" sheet="1" objects="1" scenarios="1"/>
  <mergeCells count="33">
    <mergeCell ref="A22:A23"/>
    <mergeCell ref="B22:B23"/>
    <mergeCell ref="C23:F23"/>
    <mergeCell ref="A18:A19"/>
    <mergeCell ref="B18:B19"/>
    <mergeCell ref="C19:F19"/>
    <mergeCell ref="A20:A21"/>
    <mergeCell ref="B20:B21"/>
    <mergeCell ref="C21:F21"/>
    <mergeCell ref="A14:A15"/>
    <mergeCell ref="B14:B15"/>
    <mergeCell ref="C15:F15"/>
    <mergeCell ref="A16:A17"/>
    <mergeCell ref="B16:B17"/>
    <mergeCell ref="C17:F17"/>
    <mergeCell ref="A10:A11"/>
    <mergeCell ref="B10:B11"/>
    <mergeCell ref="C11:F11"/>
    <mergeCell ref="A12:A13"/>
    <mergeCell ref="B12:B13"/>
    <mergeCell ref="C13:F13"/>
    <mergeCell ref="A6:A7"/>
    <mergeCell ref="B6:B7"/>
    <mergeCell ref="C7:F7"/>
    <mergeCell ref="A8:A9"/>
    <mergeCell ref="B8:B9"/>
    <mergeCell ref="C9:F9"/>
    <mergeCell ref="A2:A3"/>
    <mergeCell ref="B2:B3"/>
    <mergeCell ref="C3:F3"/>
    <mergeCell ref="A4:A5"/>
    <mergeCell ref="B4:B5"/>
    <mergeCell ref="C5:F5"/>
  </mergeCells>
  <conditionalFormatting sqref="E2">
    <cfRule type="cellIs" dxfId="16" priority="20" stopIfTrue="1" operator="between">
      <formula>1995</formula>
      <formula>1998</formula>
    </cfRule>
  </conditionalFormatting>
  <conditionalFormatting sqref="E4 E6 E8 E10 E12 E14 E16 E18 E20 E22">
    <cfRule type="cellIs" dxfId="15" priority="12" stopIfTrue="1" operator="between">
      <formula>1996</formula>
      <formula>1995</formula>
    </cfRule>
    <cfRule type="cellIs" dxfId="14" priority="18" stopIfTrue="1" operator="between">
      <formula>1995</formula>
      <formula>1996</formula>
    </cfRule>
    <cfRule type="cellIs" dxfId="13" priority="19" stopIfTrue="1" operator="between">
      <formula>1995</formula>
      <formula>1998</formula>
    </cfRule>
  </conditionalFormatting>
  <conditionalFormatting sqref="E4">
    <cfRule type="cellIs" dxfId="12" priority="17" stopIfTrue="1" operator="between">
      <formula>1996</formula>
      <formula>1996</formula>
    </cfRule>
  </conditionalFormatting>
  <conditionalFormatting sqref="E6 E8 E10 E12 E14 E16 E18 E20 E22 E2">
    <cfRule type="cellIs" dxfId="11" priority="16" stopIfTrue="1" operator="between">
      <formula>1995</formula>
      <formula>1996</formula>
    </cfRule>
  </conditionalFormatting>
  <conditionalFormatting sqref="O3">
    <cfRule type="cellIs" dxfId="10" priority="11" operator="greaterThan">
      <formula>2.5</formula>
    </cfRule>
  </conditionalFormatting>
  <conditionalFormatting sqref="O5">
    <cfRule type="cellIs" dxfId="9" priority="10" operator="greaterThan">
      <formula>2.5</formula>
    </cfRule>
  </conditionalFormatting>
  <conditionalFormatting sqref="O7">
    <cfRule type="cellIs" dxfId="8" priority="9" operator="greaterThan">
      <formula>2.5</formula>
    </cfRule>
  </conditionalFormatting>
  <conditionalFormatting sqref="O9">
    <cfRule type="cellIs" dxfId="7" priority="8" operator="greaterThan">
      <formula>2.5</formula>
    </cfRule>
  </conditionalFormatting>
  <conditionalFormatting sqref="O11">
    <cfRule type="cellIs" dxfId="6" priority="7" operator="greaterThan">
      <formula>2.5</formula>
    </cfRule>
  </conditionalFormatting>
  <conditionalFormatting sqref="O13">
    <cfRule type="cellIs" dxfId="5" priority="6" operator="greaterThan">
      <formula>2.5</formula>
    </cfRule>
  </conditionalFormatting>
  <conditionalFormatting sqref="O15">
    <cfRule type="cellIs" dxfId="4" priority="5" operator="greaterThan">
      <formula>2.5</formula>
    </cfRule>
  </conditionalFormatting>
  <conditionalFormatting sqref="O17">
    <cfRule type="cellIs" dxfId="3" priority="4" operator="greaterThan">
      <formula>2.5</formula>
    </cfRule>
  </conditionalFormatting>
  <conditionalFormatting sqref="O19">
    <cfRule type="cellIs" dxfId="2" priority="3" operator="greaterThan">
      <formula>2.5</formula>
    </cfRule>
  </conditionalFormatting>
  <conditionalFormatting sqref="O21">
    <cfRule type="cellIs" dxfId="1" priority="2" operator="greaterThan">
      <formula>2.5</formula>
    </cfRule>
  </conditionalFormatting>
  <conditionalFormatting sqref="O23">
    <cfRule type="cellIs" dxfId="0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>
    <oddHeader>&amp;L&amp;D&amp;C&amp;F&amp;R&amp;A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K44"/>
  <sheetViews>
    <sheetView workbookViewId="0">
      <selection activeCell="G5" sqref="G5"/>
    </sheetView>
  </sheetViews>
  <sheetFormatPr defaultRowHeight="12.75" x14ac:dyDescent="0.2"/>
  <cols>
    <col min="1" max="1" width="12" customWidth="1"/>
    <col min="2" max="5" width="6.7109375" style="1" customWidth="1"/>
    <col min="6" max="6" width="9.140625" style="1"/>
    <col min="7" max="7" width="12" style="45" customWidth="1"/>
    <col min="8" max="11" width="6.7109375" style="1" customWidth="1"/>
  </cols>
  <sheetData>
    <row r="1" spans="1:11" ht="19.5" thickBot="1" x14ac:dyDescent="0.35">
      <c r="A1" s="142" t="s">
        <v>4</v>
      </c>
      <c r="B1" s="143"/>
      <c r="C1" s="143"/>
      <c r="D1" s="143"/>
      <c r="E1" s="144"/>
      <c r="F1" s="20"/>
      <c r="G1" s="142" t="s">
        <v>41</v>
      </c>
      <c r="H1" s="143"/>
      <c r="I1" s="143"/>
      <c r="J1" s="143"/>
      <c r="K1" s="144"/>
    </row>
    <row r="2" spans="1:11" s="1" customFormat="1" ht="19.5" thickBot="1" x14ac:dyDescent="0.35">
      <c r="A2" s="104"/>
      <c r="B2" s="24">
        <v>1</v>
      </c>
      <c r="C2" s="24">
        <v>2</v>
      </c>
      <c r="D2" s="24">
        <v>3</v>
      </c>
      <c r="E2" s="25">
        <v>4</v>
      </c>
      <c r="F2" s="20"/>
      <c r="G2" s="23"/>
      <c r="H2" s="24">
        <v>1</v>
      </c>
      <c r="I2" s="24">
        <v>2</v>
      </c>
      <c r="J2" s="24">
        <v>3</v>
      </c>
      <c r="K2" s="25">
        <v>4</v>
      </c>
    </row>
    <row r="3" spans="1:11" ht="18.75" x14ac:dyDescent="0.3">
      <c r="A3" s="105" t="s">
        <v>5</v>
      </c>
      <c r="B3" s="106">
        <v>11</v>
      </c>
      <c r="C3" s="106">
        <v>11.6</v>
      </c>
      <c r="D3" s="106">
        <v>12.3</v>
      </c>
      <c r="E3" s="107">
        <v>13.1</v>
      </c>
      <c r="F3" s="20"/>
      <c r="G3" s="5" t="s">
        <v>5</v>
      </c>
      <c r="H3" s="26">
        <v>0.21875</v>
      </c>
      <c r="I3" s="26">
        <v>0.23263888888888887</v>
      </c>
      <c r="J3" s="26">
        <v>0.24652777777777779</v>
      </c>
      <c r="K3" s="27">
        <v>0.26041666666666669</v>
      </c>
    </row>
    <row r="4" spans="1:11" ht="18.75" x14ac:dyDescent="0.3">
      <c r="A4" s="5" t="s">
        <v>6</v>
      </c>
      <c r="B4" s="3">
        <v>11</v>
      </c>
      <c r="C4" s="3">
        <v>11.6</v>
      </c>
      <c r="D4" s="3">
        <v>12.3</v>
      </c>
      <c r="E4" s="108">
        <v>13.1</v>
      </c>
      <c r="F4" s="20"/>
      <c r="G4" s="5" t="s">
        <v>6</v>
      </c>
      <c r="H4" s="26">
        <v>0.21875</v>
      </c>
      <c r="I4" s="26">
        <v>0.23263888888888887</v>
      </c>
      <c r="J4" s="26">
        <v>0.24652777777777779</v>
      </c>
      <c r="K4" s="27">
        <v>0.26041666666666669</v>
      </c>
    </row>
    <row r="5" spans="1:11" ht="18.75" x14ac:dyDescent="0.3">
      <c r="A5" s="5" t="s">
        <v>7</v>
      </c>
      <c r="B5" s="3">
        <v>11</v>
      </c>
      <c r="C5" s="3">
        <v>11.6</v>
      </c>
      <c r="D5" s="3">
        <v>12.3</v>
      </c>
      <c r="E5" s="108">
        <v>13.1</v>
      </c>
      <c r="F5" s="20"/>
      <c r="G5" s="5" t="s">
        <v>7</v>
      </c>
      <c r="H5" s="26">
        <v>0.21875</v>
      </c>
      <c r="I5" s="26">
        <v>0.23263888888888887</v>
      </c>
      <c r="J5" s="26">
        <v>0.24652777777777779</v>
      </c>
      <c r="K5" s="27">
        <v>0.26041666666666669</v>
      </c>
    </row>
    <row r="6" spans="1:11" ht="18.75" x14ac:dyDescent="0.3">
      <c r="A6" s="5" t="s">
        <v>8</v>
      </c>
      <c r="B6" s="3">
        <v>11</v>
      </c>
      <c r="C6" s="3">
        <v>11.6</v>
      </c>
      <c r="D6" s="3">
        <v>12.3</v>
      </c>
      <c r="E6" s="108">
        <v>13.1</v>
      </c>
      <c r="F6" s="20"/>
      <c r="G6" s="5" t="s">
        <v>8</v>
      </c>
      <c r="H6" s="26">
        <v>0.21875</v>
      </c>
      <c r="I6" s="26">
        <v>0.23263888888888887</v>
      </c>
      <c r="J6" s="26">
        <v>0.24652777777777779</v>
      </c>
      <c r="K6" s="27">
        <v>0.26041666666666669</v>
      </c>
    </row>
    <row r="7" spans="1:11" ht="18.75" x14ac:dyDescent="0.3">
      <c r="A7" s="5" t="s">
        <v>9</v>
      </c>
      <c r="B7" s="3">
        <v>11</v>
      </c>
      <c r="C7" s="3">
        <v>11.6</v>
      </c>
      <c r="D7" s="3">
        <v>12.3</v>
      </c>
      <c r="E7" s="108">
        <v>13.1</v>
      </c>
      <c r="F7" s="20"/>
      <c r="G7" s="5" t="s">
        <v>9</v>
      </c>
      <c r="H7" s="26">
        <v>0.21875</v>
      </c>
      <c r="I7" s="26">
        <v>0.23263888888888887</v>
      </c>
      <c r="J7" s="26">
        <v>0.24652777777777779</v>
      </c>
      <c r="K7" s="27">
        <v>0.26041666666666669</v>
      </c>
    </row>
    <row r="8" spans="1:11" ht="18.75" x14ac:dyDescent="0.3">
      <c r="A8" s="5" t="s">
        <v>10</v>
      </c>
      <c r="B8" s="3">
        <v>11</v>
      </c>
      <c r="C8" s="3">
        <v>11.6</v>
      </c>
      <c r="D8" s="3">
        <v>12.3</v>
      </c>
      <c r="E8" s="108">
        <v>13.1</v>
      </c>
      <c r="F8" s="20"/>
      <c r="G8" s="5" t="s">
        <v>10</v>
      </c>
      <c r="H8" s="26">
        <v>0.22916666666666666</v>
      </c>
      <c r="I8" s="26">
        <v>0.23958333333333334</v>
      </c>
      <c r="J8" s="26">
        <v>0.26041666666666669</v>
      </c>
      <c r="K8" s="27">
        <v>0.27083333333333331</v>
      </c>
    </row>
    <row r="9" spans="1:11" ht="18.75" x14ac:dyDescent="0.3">
      <c r="A9" s="5" t="s">
        <v>11</v>
      </c>
      <c r="B9" s="3">
        <v>11.6</v>
      </c>
      <c r="C9" s="3">
        <v>12.3</v>
      </c>
      <c r="D9" s="3">
        <v>13.1</v>
      </c>
      <c r="E9" s="108">
        <v>13.9</v>
      </c>
      <c r="F9" s="20"/>
      <c r="G9" s="5" t="s">
        <v>11</v>
      </c>
      <c r="H9" s="26">
        <v>0.23958333333333334</v>
      </c>
      <c r="I9" s="26">
        <v>0.25</v>
      </c>
      <c r="J9" s="26">
        <v>0.2638888888888889</v>
      </c>
      <c r="K9" s="27">
        <v>0.28125</v>
      </c>
    </row>
    <row r="10" spans="1:11" ht="19.5" thickBot="1" x14ac:dyDescent="0.35">
      <c r="A10" s="6" t="s">
        <v>12</v>
      </c>
      <c r="B10" s="109">
        <v>12.3</v>
      </c>
      <c r="C10" s="109">
        <v>12.9</v>
      </c>
      <c r="D10" s="109">
        <v>13.6</v>
      </c>
      <c r="E10" s="110">
        <v>14</v>
      </c>
      <c r="F10" s="20"/>
      <c r="G10" s="6" t="s">
        <v>12</v>
      </c>
      <c r="H10" s="28">
        <v>0.25</v>
      </c>
      <c r="I10" s="28">
        <v>0.27083333333333331</v>
      </c>
      <c r="J10" s="28">
        <v>0.29166666666666669</v>
      </c>
      <c r="K10" s="29">
        <v>0.3125</v>
      </c>
    </row>
    <row r="11" spans="1:11" ht="19.5" thickBot="1" x14ac:dyDescent="0.35">
      <c r="A11" s="30"/>
      <c r="B11" s="20"/>
      <c r="C11" s="20"/>
      <c r="D11" s="20"/>
      <c r="E11" s="20"/>
      <c r="F11" s="20"/>
      <c r="G11" s="31"/>
      <c r="H11" s="20"/>
      <c r="I11" s="20"/>
      <c r="J11" s="20"/>
      <c r="K11" s="20"/>
    </row>
    <row r="12" spans="1:11" ht="19.5" thickBot="1" x14ac:dyDescent="0.35">
      <c r="A12" s="142" t="s">
        <v>13</v>
      </c>
      <c r="B12" s="143"/>
      <c r="C12" s="143"/>
      <c r="D12" s="143"/>
      <c r="E12" s="144"/>
      <c r="F12" s="20"/>
      <c r="G12" s="142" t="s">
        <v>42</v>
      </c>
      <c r="H12" s="143"/>
      <c r="I12" s="143"/>
      <c r="J12" s="143"/>
      <c r="K12" s="144"/>
    </row>
    <row r="13" spans="1:11" s="1" customFormat="1" ht="18.75" x14ac:dyDescent="0.3">
      <c r="A13" s="32"/>
      <c r="B13" s="33">
        <v>1</v>
      </c>
      <c r="C13" s="33">
        <v>2</v>
      </c>
      <c r="D13" s="33">
        <v>3</v>
      </c>
      <c r="E13" s="34">
        <v>4</v>
      </c>
      <c r="F13" s="20"/>
      <c r="G13" s="35"/>
      <c r="H13" s="36">
        <v>1</v>
      </c>
      <c r="I13" s="36">
        <v>2</v>
      </c>
      <c r="J13" s="36">
        <v>3</v>
      </c>
      <c r="K13" s="37">
        <v>4</v>
      </c>
    </row>
    <row r="14" spans="1:11" ht="18.75" x14ac:dyDescent="0.3">
      <c r="A14" s="5" t="s">
        <v>5</v>
      </c>
      <c r="B14" s="38">
        <v>35</v>
      </c>
      <c r="C14" s="38">
        <v>32</v>
      </c>
      <c r="D14" s="38">
        <v>29</v>
      </c>
      <c r="E14" s="39">
        <v>25</v>
      </c>
      <c r="F14" s="20"/>
      <c r="G14" s="5" t="s">
        <v>5</v>
      </c>
      <c r="H14" s="38">
        <v>4.5</v>
      </c>
      <c r="I14" s="38">
        <v>4</v>
      </c>
      <c r="J14" s="38">
        <v>3</v>
      </c>
      <c r="K14" s="39">
        <v>2</v>
      </c>
    </row>
    <row r="15" spans="1:11" ht="18.75" x14ac:dyDescent="0.3">
      <c r="A15" s="5" t="s">
        <v>6</v>
      </c>
      <c r="B15" s="38">
        <v>35</v>
      </c>
      <c r="C15" s="38">
        <v>32</v>
      </c>
      <c r="D15" s="38">
        <v>29</v>
      </c>
      <c r="E15" s="39">
        <v>25</v>
      </c>
      <c r="F15" s="20"/>
      <c r="G15" s="5" t="s">
        <v>6</v>
      </c>
      <c r="H15" s="38">
        <v>4.5</v>
      </c>
      <c r="I15" s="38">
        <v>4</v>
      </c>
      <c r="J15" s="38">
        <v>3</v>
      </c>
      <c r="K15" s="39">
        <v>2</v>
      </c>
    </row>
    <row r="16" spans="1:11" ht="18.75" x14ac:dyDescent="0.3">
      <c r="A16" s="5" t="s">
        <v>7</v>
      </c>
      <c r="B16" s="36">
        <v>35</v>
      </c>
      <c r="C16" s="36">
        <v>32</v>
      </c>
      <c r="D16" s="36">
        <v>29</v>
      </c>
      <c r="E16" s="37">
        <v>25</v>
      </c>
      <c r="F16" s="20"/>
      <c r="G16" s="5" t="s">
        <v>7</v>
      </c>
      <c r="H16" s="36">
        <v>4.5</v>
      </c>
      <c r="I16" s="36">
        <v>4</v>
      </c>
      <c r="J16" s="36">
        <v>3</v>
      </c>
      <c r="K16" s="37">
        <v>2</v>
      </c>
    </row>
    <row r="17" spans="1:11" ht="18.75" x14ac:dyDescent="0.3">
      <c r="A17" s="5" t="s">
        <v>8</v>
      </c>
      <c r="B17" s="38">
        <v>35</v>
      </c>
      <c r="C17" s="38">
        <v>32</v>
      </c>
      <c r="D17" s="38">
        <v>29</v>
      </c>
      <c r="E17" s="39">
        <v>25</v>
      </c>
      <c r="F17" s="20"/>
      <c r="G17" s="5" t="s">
        <v>8</v>
      </c>
      <c r="H17" s="38">
        <v>4.5</v>
      </c>
      <c r="I17" s="38">
        <v>4</v>
      </c>
      <c r="J17" s="38">
        <v>3</v>
      </c>
      <c r="K17" s="39">
        <v>2</v>
      </c>
    </row>
    <row r="18" spans="1:11" ht="18.75" x14ac:dyDescent="0.3">
      <c r="A18" s="5" t="s">
        <v>9</v>
      </c>
      <c r="B18" s="36">
        <v>34</v>
      </c>
      <c r="C18" s="36">
        <v>31</v>
      </c>
      <c r="D18" s="36">
        <v>28</v>
      </c>
      <c r="E18" s="37">
        <v>24</v>
      </c>
      <c r="F18" s="20"/>
      <c r="G18" s="5" t="s">
        <v>9</v>
      </c>
      <c r="H18" s="36">
        <v>4.5</v>
      </c>
      <c r="I18" s="36">
        <v>4</v>
      </c>
      <c r="J18" s="36">
        <v>3</v>
      </c>
      <c r="K18" s="37">
        <v>2</v>
      </c>
    </row>
    <row r="19" spans="1:11" ht="18.75" x14ac:dyDescent="0.3">
      <c r="A19" s="5" t="s">
        <v>10</v>
      </c>
      <c r="B19" s="38">
        <v>32</v>
      </c>
      <c r="C19" s="38">
        <v>30</v>
      </c>
      <c r="D19" s="38">
        <v>28</v>
      </c>
      <c r="E19" s="39">
        <v>24</v>
      </c>
      <c r="F19" s="20"/>
      <c r="G19" s="5" t="s">
        <v>10</v>
      </c>
      <c r="H19" s="38">
        <v>4</v>
      </c>
      <c r="I19" s="38">
        <v>3</v>
      </c>
      <c r="J19" s="38">
        <v>2</v>
      </c>
      <c r="K19" s="39">
        <v>1.5</v>
      </c>
    </row>
    <row r="20" spans="1:11" ht="18.75" x14ac:dyDescent="0.3">
      <c r="A20" s="5" t="s">
        <v>11</v>
      </c>
      <c r="B20" s="36">
        <v>30</v>
      </c>
      <c r="C20" s="36">
        <v>28</v>
      </c>
      <c r="D20" s="36">
        <v>26</v>
      </c>
      <c r="E20" s="37">
        <v>23</v>
      </c>
      <c r="F20" s="20"/>
      <c r="G20" s="5" t="s">
        <v>11</v>
      </c>
      <c r="H20" s="36">
        <v>2.5</v>
      </c>
      <c r="I20" s="36">
        <v>2</v>
      </c>
      <c r="J20" s="36">
        <v>1.5</v>
      </c>
      <c r="K20" s="37">
        <v>1</v>
      </c>
    </row>
    <row r="21" spans="1:11" ht="19.5" thickBot="1" x14ac:dyDescent="0.35">
      <c r="A21" s="6" t="s">
        <v>12</v>
      </c>
      <c r="B21" s="40">
        <v>27</v>
      </c>
      <c r="C21" s="40">
        <v>25</v>
      </c>
      <c r="D21" s="40">
        <v>23</v>
      </c>
      <c r="E21" s="41">
        <v>20</v>
      </c>
      <c r="F21" s="20"/>
      <c r="G21" s="6" t="s">
        <v>12</v>
      </c>
      <c r="H21" s="40">
        <v>2</v>
      </c>
      <c r="I21" s="40">
        <v>1.5</v>
      </c>
      <c r="J21" s="40">
        <v>1</v>
      </c>
      <c r="K21" s="41">
        <v>0.5</v>
      </c>
    </row>
    <row r="22" spans="1:11" ht="19.5" thickBot="1" x14ac:dyDescent="0.35">
      <c r="A22" s="42"/>
      <c r="B22" s="20"/>
      <c r="C22" s="20"/>
      <c r="D22" s="20"/>
      <c r="E22" s="20"/>
      <c r="F22" s="20"/>
      <c r="G22" s="31"/>
    </row>
    <row r="23" spans="1:11" ht="18.75" customHeight="1" thickBot="1" x14ac:dyDescent="0.35">
      <c r="A23" s="142" t="s">
        <v>43</v>
      </c>
      <c r="B23" s="143"/>
      <c r="C23" s="143"/>
      <c r="D23" s="143"/>
      <c r="E23" s="144"/>
      <c r="F23" s="20"/>
      <c r="G23" s="142" t="s">
        <v>44</v>
      </c>
      <c r="H23" s="143"/>
      <c r="I23" s="143"/>
      <c r="J23" s="143"/>
      <c r="K23" s="144"/>
    </row>
    <row r="24" spans="1:11" s="1" customFormat="1" ht="18.75" x14ac:dyDescent="0.3">
      <c r="A24" s="43"/>
      <c r="B24" s="36">
        <v>1</v>
      </c>
      <c r="C24" s="36">
        <v>2</v>
      </c>
      <c r="D24" s="36">
        <v>3</v>
      </c>
      <c r="E24" s="37">
        <v>4</v>
      </c>
      <c r="F24" s="20"/>
      <c r="G24" s="44"/>
      <c r="H24" s="36">
        <v>1</v>
      </c>
      <c r="I24" s="36">
        <v>2</v>
      </c>
      <c r="J24" s="36">
        <v>3</v>
      </c>
      <c r="K24" s="37">
        <v>4</v>
      </c>
    </row>
    <row r="25" spans="1:11" ht="18.75" x14ac:dyDescent="0.3">
      <c r="A25" s="5" t="s">
        <v>5</v>
      </c>
      <c r="B25" s="2">
        <v>27</v>
      </c>
      <c r="C25" s="2">
        <v>22</v>
      </c>
      <c r="D25" s="2">
        <v>17</v>
      </c>
      <c r="E25" s="7">
        <v>12</v>
      </c>
      <c r="F25" s="20"/>
      <c r="G25" s="5" t="s">
        <v>5</v>
      </c>
      <c r="H25" s="38">
        <v>65</v>
      </c>
      <c r="I25" s="38">
        <v>60</v>
      </c>
      <c r="J25" s="38">
        <v>55</v>
      </c>
      <c r="K25" s="38">
        <v>50</v>
      </c>
    </row>
    <row r="26" spans="1:11" ht="18.75" x14ac:dyDescent="0.3">
      <c r="A26" s="5" t="s">
        <v>6</v>
      </c>
      <c r="B26" s="2">
        <v>27</v>
      </c>
      <c r="C26" s="2">
        <v>22</v>
      </c>
      <c r="D26" s="2">
        <v>17</v>
      </c>
      <c r="E26" s="7">
        <v>12</v>
      </c>
      <c r="F26" s="20"/>
      <c r="G26" s="5" t="s">
        <v>6</v>
      </c>
      <c r="H26" s="38">
        <v>70</v>
      </c>
      <c r="I26" s="38">
        <v>65</v>
      </c>
      <c r="J26" s="38">
        <v>60</v>
      </c>
      <c r="K26" s="38">
        <v>55</v>
      </c>
    </row>
    <row r="27" spans="1:11" ht="18.75" x14ac:dyDescent="0.3">
      <c r="A27" s="5" t="s">
        <v>7</v>
      </c>
      <c r="B27" s="2">
        <v>27</v>
      </c>
      <c r="C27" s="2">
        <v>22</v>
      </c>
      <c r="D27" s="2">
        <v>17</v>
      </c>
      <c r="E27" s="7">
        <v>12</v>
      </c>
      <c r="F27" s="20"/>
      <c r="G27" s="5" t="s">
        <v>7</v>
      </c>
      <c r="H27" s="38">
        <v>75</v>
      </c>
      <c r="I27" s="38">
        <v>70</v>
      </c>
      <c r="J27" s="38">
        <v>65</v>
      </c>
      <c r="K27" s="38">
        <v>60</v>
      </c>
    </row>
    <row r="28" spans="1:11" ht="18.75" x14ac:dyDescent="0.3">
      <c r="A28" s="5" t="s">
        <v>8</v>
      </c>
      <c r="B28" s="2">
        <v>27</v>
      </c>
      <c r="C28" s="2">
        <v>22</v>
      </c>
      <c r="D28" s="2">
        <v>17</v>
      </c>
      <c r="E28" s="7">
        <v>12</v>
      </c>
      <c r="F28" s="20"/>
      <c r="G28" s="5" t="s">
        <v>8</v>
      </c>
      <c r="H28" s="38">
        <v>80</v>
      </c>
      <c r="I28" s="38">
        <v>75</v>
      </c>
      <c r="J28" s="38">
        <v>70</v>
      </c>
      <c r="K28" s="38">
        <v>65</v>
      </c>
    </row>
    <row r="29" spans="1:11" ht="18.75" x14ac:dyDescent="0.3">
      <c r="A29" s="5" t="s">
        <v>9</v>
      </c>
      <c r="B29" s="2">
        <v>27</v>
      </c>
      <c r="C29" s="2">
        <v>22</v>
      </c>
      <c r="D29" s="2">
        <v>17</v>
      </c>
      <c r="E29" s="7">
        <v>12</v>
      </c>
      <c r="F29" s="20"/>
      <c r="G29" s="5" t="s">
        <v>9</v>
      </c>
      <c r="H29" s="38">
        <v>90</v>
      </c>
      <c r="I29" s="38">
        <v>85</v>
      </c>
      <c r="J29" s="38">
        <v>80</v>
      </c>
      <c r="K29" s="38">
        <v>75</v>
      </c>
    </row>
    <row r="30" spans="1:11" ht="18.75" x14ac:dyDescent="0.3">
      <c r="A30" s="5" t="s">
        <v>10</v>
      </c>
      <c r="B30" s="2">
        <v>25</v>
      </c>
      <c r="C30" s="2">
        <v>20</v>
      </c>
      <c r="D30" s="2">
        <v>15</v>
      </c>
      <c r="E30" s="7">
        <v>10</v>
      </c>
      <c r="F30" s="20"/>
      <c r="G30" s="5" t="s">
        <v>10</v>
      </c>
      <c r="H30" s="38">
        <v>95</v>
      </c>
      <c r="I30" s="38">
        <v>90</v>
      </c>
      <c r="J30" s="38">
        <v>85</v>
      </c>
      <c r="K30" s="38">
        <v>80</v>
      </c>
    </row>
    <row r="31" spans="1:11" ht="18.75" x14ac:dyDescent="0.3">
      <c r="A31" s="5" t="s">
        <v>11</v>
      </c>
      <c r="B31" s="2">
        <v>20</v>
      </c>
      <c r="C31" s="2">
        <v>15</v>
      </c>
      <c r="D31" s="2">
        <v>12</v>
      </c>
      <c r="E31" s="7">
        <v>8</v>
      </c>
      <c r="F31" s="20"/>
      <c r="G31" s="5" t="s">
        <v>11</v>
      </c>
      <c r="H31" s="38">
        <v>100</v>
      </c>
      <c r="I31" s="38">
        <v>95</v>
      </c>
      <c r="J31" s="38">
        <v>90</v>
      </c>
      <c r="K31" s="38">
        <v>85</v>
      </c>
    </row>
    <row r="32" spans="1:11" ht="19.5" thickBot="1" x14ac:dyDescent="0.35">
      <c r="A32" s="6" t="s">
        <v>12</v>
      </c>
      <c r="B32" s="8">
        <v>10</v>
      </c>
      <c r="C32" s="8">
        <v>8</v>
      </c>
      <c r="D32" s="8">
        <v>6</v>
      </c>
      <c r="E32" s="9">
        <v>4</v>
      </c>
      <c r="F32" s="20"/>
      <c r="G32" s="6" t="s">
        <v>12</v>
      </c>
      <c r="H32" s="38">
        <v>110</v>
      </c>
      <c r="I32" s="38">
        <v>105</v>
      </c>
      <c r="J32" s="38">
        <v>95</v>
      </c>
      <c r="K32" s="38">
        <v>90</v>
      </c>
    </row>
    <row r="33" spans="1:11" ht="13.5" thickBot="1" x14ac:dyDescent="0.25"/>
    <row r="34" spans="1:11" ht="18.75" customHeight="1" thickBot="1" x14ac:dyDescent="0.35">
      <c r="A34" s="139" t="s">
        <v>45</v>
      </c>
      <c r="B34" s="140"/>
      <c r="C34" s="140"/>
      <c r="D34" s="140"/>
      <c r="E34" s="141"/>
      <c r="F34" s="20"/>
      <c r="G34" s="142" t="s">
        <v>46</v>
      </c>
      <c r="H34" s="143"/>
      <c r="I34" s="143"/>
      <c r="J34" s="143"/>
      <c r="K34" s="144"/>
    </row>
    <row r="35" spans="1:11" s="1" customFormat="1" ht="18.75" x14ac:dyDescent="0.3">
      <c r="A35" s="43"/>
      <c r="B35" s="36">
        <v>1</v>
      </c>
      <c r="C35" s="36">
        <v>2</v>
      </c>
      <c r="D35" s="36">
        <v>3</v>
      </c>
      <c r="E35" s="37">
        <v>4</v>
      </c>
      <c r="F35" s="20"/>
      <c r="G35" s="46"/>
      <c r="H35" s="36">
        <v>1</v>
      </c>
      <c r="I35" s="36">
        <v>2</v>
      </c>
      <c r="J35" s="20">
        <v>3</v>
      </c>
      <c r="K35" s="37">
        <v>4</v>
      </c>
    </row>
    <row r="36" spans="1:11" ht="18.75" x14ac:dyDescent="0.3">
      <c r="A36" s="5" t="s">
        <v>5</v>
      </c>
      <c r="B36" s="38">
        <v>25</v>
      </c>
      <c r="C36" s="38">
        <v>20</v>
      </c>
      <c r="D36" s="38">
        <v>15</v>
      </c>
      <c r="E36" s="39">
        <v>10</v>
      </c>
      <c r="F36" s="20"/>
      <c r="G36" s="5" t="s">
        <v>5</v>
      </c>
      <c r="H36" s="38">
        <v>50</v>
      </c>
      <c r="I36" s="38">
        <v>45</v>
      </c>
      <c r="J36" s="38">
        <v>40</v>
      </c>
      <c r="K36" s="39">
        <v>35</v>
      </c>
    </row>
    <row r="37" spans="1:11" ht="18.75" x14ac:dyDescent="0.3">
      <c r="A37" s="5" t="s">
        <v>6</v>
      </c>
      <c r="B37" s="36">
        <v>25</v>
      </c>
      <c r="C37" s="36">
        <v>20</v>
      </c>
      <c r="D37" s="36">
        <v>15</v>
      </c>
      <c r="E37" s="37">
        <v>10</v>
      </c>
      <c r="F37" s="20"/>
      <c r="G37" s="5" t="s">
        <v>6</v>
      </c>
      <c r="H37" s="38">
        <v>55</v>
      </c>
      <c r="I37" s="38">
        <v>50</v>
      </c>
      <c r="J37" s="38">
        <v>45</v>
      </c>
      <c r="K37" s="38">
        <v>40</v>
      </c>
    </row>
    <row r="38" spans="1:11" ht="18.75" x14ac:dyDescent="0.3">
      <c r="A38" s="5" t="s">
        <v>7</v>
      </c>
      <c r="B38" s="38">
        <v>25</v>
      </c>
      <c r="C38" s="38">
        <v>20</v>
      </c>
      <c r="D38" s="38">
        <v>15</v>
      </c>
      <c r="E38" s="39">
        <v>10</v>
      </c>
      <c r="F38" s="20"/>
      <c r="G38" s="5" t="s">
        <v>7</v>
      </c>
      <c r="H38" s="38">
        <v>60</v>
      </c>
      <c r="I38" s="38">
        <v>55</v>
      </c>
      <c r="J38" s="38">
        <v>50</v>
      </c>
      <c r="K38" s="38">
        <v>45</v>
      </c>
    </row>
    <row r="39" spans="1:11" ht="18.75" x14ac:dyDescent="0.3">
      <c r="A39" s="5" t="s">
        <v>8</v>
      </c>
      <c r="B39" s="38">
        <v>25</v>
      </c>
      <c r="C39" s="38">
        <v>20</v>
      </c>
      <c r="D39" s="38">
        <v>15</v>
      </c>
      <c r="E39" s="39">
        <v>10</v>
      </c>
      <c r="F39" s="20"/>
      <c r="G39" s="5" t="s">
        <v>8</v>
      </c>
      <c r="H39" s="38">
        <v>65</v>
      </c>
      <c r="I39" s="38">
        <v>60</v>
      </c>
      <c r="J39" s="38">
        <v>55</v>
      </c>
      <c r="K39" s="38">
        <v>50</v>
      </c>
    </row>
    <row r="40" spans="1:11" ht="18.75" x14ac:dyDescent="0.3">
      <c r="A40" s="5" t="s">
        <v>9</v>
      </c>
      <c r="B40" s="38">
        <v>25</v>
      </c>
      <c r="C40" s="38">
        <v>20</v>
      </c>
      <c r="D40" s="38">
        <v>15</v>
      </c>
      <c r="E40" s="39">
        <v>10</v>
      </c>
      <c r="F40" s="20"/>
      <c r="G40" s="5" t="s">
        <v>9</v>
      </c>
      <c r="H40" s="38">
        <v>70</v>
      </c>
      <c r="I40" s="38">
        <v>65</v>
      </c>
      <c r="J40" s="38">
        <v>60</v>
      </c>
      <c r="K40" s="38">
        <v>55</v>
      </c>
    </row>
    <row r="41" spans="1:11" ht="18.75" x14ac:dyDescent="0.3">
      <c r="A41" s="5" t="s">
        <v>10</v>
      </c>
      <c r="B41" s="36">
        <v>22</v>
      </c>
      <c r="C41" s="36">
        <v>18</v>
      </c>
      <c r="D41" s="36">
        <v>12</v>
      </c>
      <c r="E41" s="37">
        <v>8</v>
      </c>
      <c r="F41" s="20"/>
      <c r="G41" s="5" t="s">
        <v>10</v>
      </c>
      <c r="H41" s="38">
        <v>75</v>
      </c>
      <c r="I41" s="38">
        <v>70</v>
      </c>
      <c r="J41" s="38">
        <v>65</v>
      </c>
      <c r="K41" s="38">
        <v>60</v>
      </c>
    </row>
    <row r="42" spans="1:11" ht="19.5" thickBot="1" x14ac:dyDescent="0.35">
      <c r="A42" s="5" t="s">
        <v>11</v>
      </c>
      <c r="B42" s="40">
        <v>15</v>
      </c>
      <c r="C42" s="40">
        <v>12</v>
      </c>
      <c r="D42" s="40">
        <v>9</v>
      </c>
      <c r="E42" s="41">
        <v>6</v>
      </c>
      <c r="F42" s="20"/>
      <c r="G42" s="5" t="s">
        <v>11</v>
      </c>
      <c r="H42" s="38">
        <v>80</v>
      </c>
      <c r="I42" s="38">
        <v>75</v>
      </c>
      <c r="J42" s="38">
        <v>70</v>
      </c>
      <c r="K42" s="38">
        <v>65</v>
      </c>
    </row>
    <row r="43" spans="1:11" ht="19.5" thickBot="1" x14ac:dyDescent="0.35">
      <c r="A43" s="6" t="s">
        <v>12</v>
      </c>
      <c r="B43" s="40">
        <v>10</v>
      </c>
      <c r="C43" s="40">
        <v>6</v>
      </c>
      <c r="D43" s="40">
        <v>4</v>
      </c>
      <c r="E43" s="41">
        <v>2</v>
      </c>
      <c r="G43" s="6" t="s">
        <v>12</v>
      </c>
      <c r="H43" s="38">
        <v>90</v>
      </c>
      <c r="I43" s="38">
        <v>85</v>
      </c>
      <c r="J43" s="38">
        <v>80</v>
      </c>
      <c r="K43" s="38">
        <v>75</v>
      </c>
    </row>
    <row r="44" spans="1:11" x14ac:dyDescent="0.2">
      <c r="H44"/>
      <c r="I44"/>
      <c r="J44"/>
      <c r="K44"/>
    </row>
  </sheetData>
  <sheetProtection password="CF0F" sheet="1" objects="1" scenarios="1"/>
  <mergeCells count="8">
    <mergeCell ref="A34:E34"/>
    <mergeCell ref="G34:K34"/>
    <mergeCell ref="A1:E1"/>
    <mergeCell ref="G1:K1"/>
    <mergeCell ref="A12:E12"/>
    <mergeCell ref="G12:K12"/>
    <mergeCell ref="A23:E23"/>
    <mergeCell ref="G23:K2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43"/>
  <sheetViews>
    <sheetView workbookViewId="0">
      <selection activeCell="F12" sqref="F12"/>
    </sheetView>
  </sheetViews>
  <sheetFormatPr defaultRowHeight="12.75" x14ac:dyDescent="0.2"/>
  <cols>
    <col min="1" max="1" width="8.5703125" customWidth="1"/>
    <col min="2" max="6" width="7.7109375" style="1" customWidth="1"/>
    <col min="7" max="7" width="9" style="45" customWidth="1"/>
    <col min="8" max="11" width="7.7109375" style="1" customWidth="1"/>
  </cols>
  <sheetData>
    <row r="1" spans="1:14" ht="18.75" customHeight="1" thickBot="1" x14ac:dyDescent="0.35">
      <c r="A1" s="142" t="s">
        <v>47</v>
      </c>
      <c r="B1" s="143"/>
      <c r="C1" s="143"/>
      <c r="D1" s="143"/>
      <c r="E1" s="144"/>
      <c r="F1" s="20"/>
      <c r="G1" s="142" t="s">
        <v>48</v>
      </c>
      <c r="H1" s="143"/>
      <c r="I1" s="143"/>
      <c r="J1" s="143"/>
      <c r="K1" s="144"/>
    </row>
    <row r="2" spans="1:14" ht="17.25" customHeight="1" thickBot="1" x14ac:dyDescent="0.35">
      <c r="A2" s="47"/>
      <c r="B2" s="24">
        <v>1</v>
      </c>
      <c r="C2" s="24">
        <v>2</v>
      </c>
      <c r="D2" s="20">
        <v>3</v>
      </c>
      <c r="E2" s="25">
        <v>4</v>
      </c>
      <c r="F2" s="20"/>
      <c r="G2" s="23"/>
      <c r="H2" s="20">
        <v>1</v>
      </c>
      <c r="I2" s="24">
        <v>2</v>
      </c>
      <c r="J2" s="20">
        <v>3</v>
      </c>
      <c r="K2" s="25">
        <v>4</v>
      </c>
    </row>
    <row r="3" spans="1:14" ht="17.25" customHeight="1" x14ac:dyDescent="0.3">
      <c r="A3" s="111" t="s">
        <v>49</v>
      </c>
      <c r="B3" s="112">
        <v>11.6</v>
      </c>
      <c r="C3" s="112">
        <v>12.3</v>
      </c>
      <c r="D3" s="112">
        <v>12.8</v>
      </c>
      <c r="E3" s="113">
        <v>13.4</v>
      </c>
      <c r="F3" s="20"/>
      <c r="G3" s="111" t="s">
        <v>49</v>
      </c>
      <c r="H3" s="117">
        <v>0.16666666666666666</v>
      </c>
      <c r="I3" s="117">
        <v>0.17708333333333334</v>
      </c>
      <c r="J3" s="117">
        <v>0.1875</v>
      </c>
      <c r="K3" s="118">
        <v>0.19791666666666666</v>
      </c>
    </row>
    <row r="4" spans="1:14" ht="17.25" customHeight="1" x14ac:dyDescent="0.3">
      <c r="A4" s="48" t="s">
        <v>50</v>
      </c>
      <c r="B4" s="103">
        <v>11.6</v>
      </c>
      <c r="C4" s="103">
        <v>12.3</v>
      </c>
      <c r="D4" s="103">
        <v>12.8</v>
      </c>
      <c r="E4" s="114">
        <v>13.4</v>
      </c>
      <c r="F4" s="20"/>
      <c r="G4" s="50" t="s">
        <v>50</v>
      </c>
      <c r="H4" s="26">
        <v>0.16666666666666666</v>
      </c>
      <c r="I4" s="26">
        <v>0.17708333333333334</v>
      </c>
      <c r="J4" s="26">
        <v>0.1875</v>
      </c>
      <c r="K4" s="27">
        <v>0.19791666666666666</v>
      </c>
    </row>
    <row r="5" spans="1:14" ht="17.25" customHeight="1" x14ac:dyDescent="0.3">
      <c r="A5" s="46" t="s">
        <v>51</v>
      </c>
      <c r="B5" s="103">
        <v>11.6</v>
      </c>
      <c r="C5" s="103">
        <v>12.3</v>
      </c>
      <c r="D5" s="103">
        <v>12.8</v>
      </c>
      <c r="E5" s="114">
        <v>13.4</v>
      </c>
      <c r="F5" s="20"/>
      <c r="G5" s="44" t="s">
        <v>51</v>
      </c>
      <c r="H5" s="26">
        <v>0.16666666666666666</v>
      </c>
      <c r="I5" s="26">
        <v>0.17708333333333334</v>
      </c>
      <c r="J5" s="26">
        <v>0.1875</v>
      </c>
      <c r="K5" s="27">
        <v>0.19791666666666666</v>
      </c>
    </row>
    <row r="6" spans="1:14" ht="17.25" customHeight="1" x14ac:dyDescent="0.3">
      <c r="A6" s="48" t="s">
        <v>52</v>
      </c>
      <c r="B6" s="103">
        <v>11.6</v>
      </c>
      <c r="C6" s="103">
        <v>12.3</v>
      </c>
      <c r="D6" s="103">
        <v>12.8</v>
      </c>
      <c r="E6" s="114">
        <v>13.4</v>
      </c>
      <c r="F6" s="20"/>
      <c r="G6" s="50" t="s">
        <v>52</v>
      </c>
      <c r="H6" s="26">
        <v>0.16666666666666666</v>
      </c>
      <c r="I6" s="26">
        <v>0.17708333333333334</v>
      </c>
      <c r="J6" s="26">
        <v>0.1875</v>
      </c>
      <c r="K6" s="27">
        <v>0.19791666666666666</v>
      </c>
    </row>
    <row r="7" spans="1:14" ht="17.25" customHeight="1" x14ac:dyDescent="0.3">
      <c r="A7" s="46" t="s">
        <v>53</v>
      </c>
      <c r="B7" s="103">
        <v>12.2</v>
      </c>
      <c r="C7" s="103">
        <v>12.9</v>
      </c>
      <c r="D7" s="103">
        <v>13.3</v>
      </c>
      <c r="E7" s="114">
        <v>13.9</v>
      </c>
      <c r="F7" s="20"/>
      <c r="G7" s="44" t="s">
        <v>53</v>
      </c>
      <c r="H7" s="26">
        <v>0.16666666666666666</v>
      </c>
      <c r="I7" s="26">
        <v>0.17708333333333334</v>
      </c>
      <c r="J7" s="26">
        <v>0.1875</v>
      </c>
      <c r="K7" s="27">
        <v>0.19791666666666666</v>
      </c>
    </row>
    <row r="8" spans="1:14" ht="17.25" customHeight="1" x14ac:dyDescent="0.3">
      <c r="A8" s="48" t="s">
        <v>54</v>
      </c>
      <c r="B8" s="103">
        <v>12.9</v>
      </c>
      <c r="C8" s="103">
        <v>13.3</v>
      </c>
      <c r="D8" s="103">
        <v>13.9</v>
      </c>
      <c r="E8" s="114">
        <v>14.3</v>
      </c>
      <c r="F8" s="20"/>
      <c r="G8" s="50" t="s">
        <v>54</v>
      </c>
      <c r="H8" s="26">
        <v>0.17708333333333334</v>
      </c>
      <c r="I8" s="26">
        <v>0.1875</v>
      </c>
      <c r="J8" s="26">
        <v>0.19791666666666666</v>
      </c>
      <c r="K8" s="27">
        <v>0.20486111111111113</v>
      </c>
    </row>
    <row r="9" spans="1:14" ht="17.25" customHeight="1" x14ac:dyDescent="0.3">
      <c r="A9" s="51" t="s">
        <v>55</v>
      </c>
      <c r="B9" s="103">
        <v>13.3</v>
      </c>
      <c r="C9" s="103">
        <v>13.7</v>
      </c>
      <c r="D9" s="103">
        <v>14.3</v>
      </c>
      <c r="E9" s="114">
        <v>14.9</v>
      </c>
      <c r="F9" s="20"/>
      <c r="G9" s="52" t="s">
        <v>55</v>
      </c>
      <c r="H9" s="26">
        <v>0.18055555555555555</v>
      </c>
      <c r="I9" s="26">
        <v>0.19444444444444445</v>
      </c>
      <c r="J9" s="26">
        <v>0.20486111111111113</v>
      </c>
      <c r="K9" s="4">
        <v>0.21875</v>
      </c>
      <c r="N9" s="53"/>
    </row>
    <row r="10" spans="1:14" ht="17.25" customHeight="1" thickBot="1" x14ac:dyDescent="0.35">
      <c r="A10" s="54" t="s">
        <v>56</v>
      </c>
      <c r="B10" s="115">
        <v>14.5</v>
      </c>
      <c r="C10" s="115">
        <v>15.5</v>
      </c>
      <c r="D10" s="115">
        <v>16.2</v>
      </c>
      <c r="E10" s="116">
        <v>16.899999999999999</v>
      </c>
      <c r="F10" s="55"/>
      <c r="G10" s="56" t="s">
        <v>56</v>
      </c>
      <c r="H10" s="28">
        <v>0.19444444444444445</v>
      </c>
      <c r="I10" s="28">
        <v>0.20486111111111113</v>
      </c>
      <c r="J10" s="119">
        <v>0.21875</v>
      </c>
      <c r="K10" s="119">
        <v>0.23263888888888887</v>
      </c>
    </row>
    <row r="11" spans="1:14" ht="17.25" customHeight="1" thickBot="1" x14ac:dyDescent="0.35">
      <c r="A11" s="42"/>
      <c r="B11" s="20"/>
      <c r="C11" s="20"/>
      <c r="D11" s="20"/>
      <c r="E11" s="20"/>
      <c r="F11" s="20"/>
      <c r="G11" s="31"/>
      <c r="H11" s="20"/>
      <c r="I11" s="20"/>
      <c r="J11" s="20"/>
      <c r="K11" s="20"/>
    </row>
    <row r="12" spans="1:14" ht="18.75" customHeight="1" thickBot="1" x14ac:dyDescent="0.35">
      <c r="A12" s="142" t="s">
        <v>57</v>
      </c>
      <c r="B12" s="143"/>
      <c r="C12" s="143"/>
      <c r="D12" s="143"/>
      <c r="E12" s="144"/>
      <c r="F12" s="20"/>
      <c r="G12" s="142" t="s">
        <v>42</v>
      </c>
      <c r="H12" s="143"/>
      <c r="I12" s="143"/>
      <c r="J12" s="143"/>
      <c r="K12" s="144"/>
    </row>
    <row r="13" spans="1:14" ht="17.25" customHeight="1" x14ac:dyDescent="0.3">
      <c r="A13" s="44"/>
      <c r="B13" s="20">
        <v>1</v>
      </c>
      <c r="C13" s="36">
        <v>2</v>
      </c>
      <c r="D13" s="20">
        <v>3</v>
      </c>
      <c r="E13" s="37">
        <v>4</v>
      </c>
      <c r="F13" s="20"/>
      <c r="G13" s="23"/>
      <c r="H13" s="120">
        <v>1</v>
      </c>
      <c r="I13" s="24">
        <v>2</v>
      </c>
      <c r="J13" s="120">
        <v>3</v>
      </c>
      <c r="K13" s="25">
        <v>4</v>
      </c>
    </row>
    <row r="14" spans="1:14" ht="17.25" customHeight="1" x14ac:dyDescent="0.3">
      <c r="A14" s="49" t="s">
        <v>49</v>
      </c>
      <c r="B14" s="57">
        <v>28</v>
      </c>
      <c r="C14" s="38">
        <v>25</v>
      </c>
      <c r="D14" s="57">
        <v>22</v>
      </c>
      <c r="E14" s="39">
        <v>17</v>
      </c>
      <c r="F14" s="20"/>
      <c r="G14" s="48" t="s">
        <v>49</v>
      </c>
      <c r="H14" s="57">
        <v>4.5</v>
      </c>
      <c r="I14" s="38">
        <v>4</v>
      </c>
      <c r="J14" s="57">
        <v>3</v>
      </c>
      <c r="K14" s="39">
        <v>2</v>
      </c>
    </row>
    <row r="15" spans="1:14" ht="17.25" customHeight="1" x14ac:dyDescent="0.3">
      <c r="A15" s="50" t="s">
        <v>50</v>
      </c>
      <c r="B15" s="57">
        <v>28</v>
      </c>
      <c r="C15" s="38">
        <v>25</v>
      </c>
      <c r="D15" s="57">
        <v>22</v>
      </c>
      <c r="E15" s="39">
        <v>17</v>
      </c>
      <c r="F15" s="20"/>
      <c r="G15" s="50" t="s">
        <v>50</v>
      </c>
      <c r="H15" s="57">
        <v>4.5</v>
      </c>
      <c r="I15" s="38">
        <v>4</v>
      </c>
      <c r="J15" s="57">
        <v>3</v>
      </c>
      <c r="K15" s="39">
        <v>2</v>
      </c>
    </row>
    <row r="16" spans="1:14" ht="17.25" customHeight="1" x14ac:dyDescent="0.3">
      <c r="A16" s="44" t="s">
        <v>51</v>
      </c>
      <c r="B16" s="20">
        <v>28</v>
      </c>
      <c r="C16" s="36">
        <v>25</v>
      </c>
      <c r="D16" s="20">
        <v>22</v>
      </c>
      <c r="E16" s="37">
        <v>17</v>
      </c>
      <c r="F16" s="20"/>
      <c r="G16" s="44" t="s">
        <v>51</v>
      </c>
      <c r="H16" s="20">
        <v>4.5</v>
      </c>
      <c r="I16" s="36">
        <v>4</v>
      </c>
      <c r="J16" s="20">
        <v>3</v>
      </c>
      <c r="K16" s="37">
        <v>2</v>
      </c>
    </row>
    <row r="17" spans="1:11" ht="17.25" customHeight="1" x14ac:dyDescent="0.3">
      <c r="A17" s="50" t="s">
        <v>52</v>
      </c>
      <c r="B17" s="57">
        <v>28</v>
      </c>
      <c r="C17" s="38">
        <v>25</v>
      </c>
      <c r="D17" s="57">
        <v>22</v>
      </c>
      <c r="E17" s="39">
        <v>17</v>
      </c>
      <c r="F17" s="20"/>
      <c r="G17" s="50" t="s">
        <v>52</v>
      </c>
      <c r="H17" s="57">
        <v>4.5</v>
      </c>
      <c r="I17" s="38">
        <v>4</v>
      </c>
      <c r="J17" s="57">
        <v>3</v>
      </c>
      <c r="K17" s="39">
        <v>2</v>
      </c>
    </row>
    <row r="18" spans="1:11" ht="17.25" customHeight="1" x14ac:dyDescent="0.3">
      <c r="A18" s="44" t="s">
        <v>53</v>
      </c>
      <c r="B18" s="20">
        <v>28</v>
      </c>
      <c r="C18" s="36">
        <v>25</v>
      </c>
      <c r="D18" s="20">
        <v>22</v>
      </c>
      <c r="E18" s="37">
        <v>17</v>
      </c>
      <c r="F18" s="20"/>
      <c r="G18" s="44" t="s">
        <v>53</v>
      </c>
      <c r="H18" s="20">
        <v>4.5</v>
      </c>
      <c r="I18" s="36">
        <v>4</v>
      </c>
      <c r="J18" s="20">
        <v>3</v>
      </c>
      <c r="K18" s="37">
        <v>2</v>
      </c>
    </row>
    <row r="19" spans="1:11" ht="17.25" customHeight="1" x14ac:dyDescent="0.3">
      <c r="A19" s="50" t="s">
        <v>54</v>
      </c>
      <c r="B19" s="57">
        <v>28</v>
      </c>
      <c r="C19" s="38">
        <v>25</v>
      </c>
      <c r="D19" s="57">
        <v>22</v>
      </c>
      <c r="E19" s="39">
        <v>17</v>
      </c>
      <c r="F19" s="20"/>
      <c r="G19" s="50" t="s">
        <v>54</v>
      </c>
      <c r="H19" s="57">
        <v>4</v>
      </c>
      <c r="I19" s="38">
        <v>3</v>
      </c>
      <c r="J19" s="57">
        <v>2</v>
      </c>
      <c r="K19" s="39">
        <v>1.5</v>
      </c>
    </row>
    <row r="20" spans="1:11" ht="17.25" customHeight="1" x14ac:dyDescent="0.3">
      <c r="A20" s="44" t="s">
        <v>55</v>
      </c>
      <c r="B20" s="20">
        <v>25</v>
      </c>
      <c r="C20" s="36">
        <v>22</v>
      </c>
      <c r="D20" s="20">
        <v>19</v>
      </c>
      <c r="E20" s="37">
        <v>16</v>
      </c>
      <c r="F20" s="20"/>
      <c r="G20" s="44" t="s">
        <v>55</v>
      </c>
      <c r="H20" s="20">
        <v>2.5</v>
      </c>
      <c r="I20" s="36">
        <v>2</v>
      </c>
      <c r="J20" s="20">
        <v>1.5</v>
      </c>
      <c r="K20" s="37">
        <v>1</v>
      </c>
    </row>
    <row r="21" spans="1:11" ht="17.25" customHeight="1" thickBot="1" x14ac:dyDescent="0.35">
      <c r="A21" s="56" t="s">
        <v>56</v>
      </c>
      <c r="B21" s="58">
        <v>22</v>
      </c>
      <c r="C21" s="40">
        <v>19</v>
      </c>
      <c r="D21" s="58">
        <v>16</v>
      </c>
      <c r="E21" s="41">
        <v>14</v>
      </c>
      <c r="F21" s="20"/>
      <c r="G21" s="56" t="s">
        <v>56</v>
      </c>
      <c r="H21" s="58">
        <v>2</v>
      </c>
      <c r="I21" s="40">
        <v>1.5</v>
      </c>
      <c r="J21" s="58">
        <v>1</v>
      </c>
      <c r="K21" s="41">
        <v>0.5</v>
      </c>
    </row>
    <row r="22" spans="1:11" ht="17.25" customHeight="1" thickBot="1" x14ac:dyDescent="0.35">
      <c r="A22" s="42"/>
      <c r="B22" s="20"/>
      <c r="C22" s="20"/>
      <c r="D22" s="20"/>
      <c r="E22" s="20"/>
      <c r="F22" s="20"/>
      <c r="G22" s="31"/>
    </row>
    <row r="23" spans="1:11" ht="18.75" customHeight="1" thickBot="1" x14ac:dyDescent="0.35">
      <c r="A23" s="142" t="s">
        <v>58</v>
      </c>
      <c r="B23" s="143"/>
      <c r="C23" s="143"/>
      <c r="D23" s="143"/>
      <c r="E23" s="144"/>
      <c r="F23" s="20"/>
      <c r="G23" s="142" t="s">
        <v>44</v>
      </c>
      <c r="H23" s="143"/>
      <c r="I23" s="143"/>
      <c r="J23" s="143"/>
      <c r="K23" s="144"/>
    </row>
    <row r="24" spans="1:11" ht="17.25" customHeight="1" thickBot="1" x14ac:dyDescent="0.35">
      <c r="A24" s="46"/>
      <c r="B24" s="36">
        <v>1</v>
      </c>
      <c r="C24" s="36">
        <v>2</v>
      </c>
      <c r="D24" s="20">
        <v>3</v>
      </c>
      <c r="E24" s="37">
        <v>4</v>
      </c>
      <c r="F24" s="20"/>
      <c r="G24" s="23"/>
      <c r="H24" s="120">
        <v>1</v>
      </c>
      <c r="I24" s="24">
        <v>2</v>
      </c>
      <c r="J24" s="120">
        <v>3</v>
      </c>
      <c r="K24" s="25">
        <v>4</v>
      </c>
    </row>
    <row r="25" spans="1:11" ht="17.25" customHeight="1" x14ac:dyDescent="0.3">
      <c r="A25" s="111" t="s">
        <v>49</v>
      </c>
      <c r="B25" s="21">
        <v>17</v>
      </c>
      <c r="C25" s="21">
        <v>14</v>
      </c>
      <c r="D25" s="21">
        <v>10</v>
      </c>
      <c r="E25" s="22">
        <v>7</v>
      </c>
      <c r="F25" s="20"/>
      <c r="G25" s="48" t="s">
        <v>49</v>
      </c>
      <c r="H25" s="38">
        <v>45</v>
      </c>
      <c r="I25" s="57">
        <v>42.5</v>
      </c>
      <c r="J25" s="39">
        <v>40</v>
      </c>
      <c r="K25" s="39">
        <v>35</v>
      </c>
    </row>
    <row r="26" spans="1:11" ht="17.25" customHeight="1" x14ac:dyDescent="0.3">
      <c r="A26" s="48" t="s">
        <v>50</v>
      </c>
      <c r="B26" s="38">
        <v>17</v>
      </c>
      <c r="C26" s="38">
        <v>14</v>
      </c>
      <c r="D26" s="38">
        <v>10</v>
      </c>
      <c r="E26" s="39">
        <v>7</v>
      </c>
      <c r="F26" s="20"/>
      <c r="G26" s="50" t="s">
        <v>50</v>
      </c>
      <c r="H26" s="57">
        <v>50</v>
      </c>
      <c r="I26" s="38">
        <v>45</v>
      </c>
      <c r="J26" s="39">
        <v>40</v>
      </c>
      <c r="K26" s="39">
        <v>37.5</v>
      </c>
    </row>
    <row r="27" spans="1:11" ht="17.25" customHeight="1" x14ac:dyDescent="0.3">
      <c r="A27" s="46" t="s">
        <v>51</v>
      </c>
      <c r="B27" s="38">
        <v>17</v>
      </c>
      <c r="C27" s="38">
        <v>14</v>
      </c>
      <c r="D27" s="38">
        <v>10</v>
      </c>
      <c r="E27" s="39">
        <v>7</v>
      </c>
      <c r="F27" s="20"/>
      <c r="G27" s="44" t="s">
        <v>51</v>
      </c>
      <c r="H27" s="20">
        <v>55</v>
      </c>
      <c r="I27" s="36">
        <v>50</v>
      </c>
      <c r="J27" s="20">
        <v>45</v>
      </c>
      <c r="K27" s="37">
        <v>40</v>
      </c>
    </row>
    <row r="28" spans="1:11" ht="17.25" customHeight="1" x14ac:dyDescent="0.3">
      <c r="A28" s="48" t="s">
        <v>52</v>
      </c>
      <c r="B28" s="38">
        <v>17</v>
      </c>
      <c r="C28" s="38">
        <v>14</v>
      </c>
      <c r="D28" s="38">
        <v>10</v>
      </c>
      <c r="E28" s="39">
        <v>7</v>
      </c>
      <c r="F28" s="20"/>
      <c r="G28" s="50" t="s">
        <v>52</v>
      </c>
      <c r="H28" s="57">
        <v>60</v>
      </c>
      <c r="I28" s="38">
        <v>55</v>
      </c>
      <c r="J28" s="57">
        <v>50</v>
      </c>
      <c r="K28" s="39">
        <v>45</v>
      </c>
    </row>
    <row r="29" spans="1:11" ht="17.25" customHeight="1" x14ac:dyDescent="0.3">
      <c r="A29" s="46" t="s">
        <v>53</v>
      </c>
      <c r="B29" s="38">
        <v>17</v>
      </c>
      <c r="C29" s="38">
        <v>14</v>
      </c>
      <c r="D29" s="38">
        <v>10</v>
      </c>
      <c r="E29" s="39">
        <v>7</v>
      </c>
      <c r="F29" s="20"/>
      <c r="G29" s="44" t="s">
        <v>53</v>
      </c>
      <c r="H29" s="20">
        <v>65</v>
      </c>
      <c r="I29" s="36">
        <v>60</v>
      </c>
      <c r="J29" s="20">
        <v>55</v>
      </c>
      <c r="K29" s="37">
        <v>50</v>
      </c>
    </row>
    <row r="30" spans="1:11" ht="17.25" customHeight="1" x14ac:dyDescent="0.3">
      <c r="A30" s="48" t="s">
        <v>54</v>
      </c>
      <c r="B30" s="38">
        <v>14</v>
      </c>
      <c r="C30" s="38">
        <v>10</v>
      </c>
      <c r="D30" s="57">
        <v>7</v>
      </c>
      <c r="E30" s="39">
        <v>5</v>
      </c>
      <c r="F30" s="20"/>
      <c r="G30" s="50" t="s">
        <v>54</v>
      </c>
      <c r="H30" s="57">
        <v>70</v>
      </c>
      <c r="I30" s="38">
        <v>65</v>
      </c>
      <c r="J30" s="57">
        <v>60</v>
      </c>
      <c r="K30" s="39">
        <v>55</v>
      </c>
    </row>
    <row r="31" spans="1:11" ht="17.25" customHeight="1" x14ac:dyDescent="0.3">
      <c r="A31" s="46" t="s">
        <v>55</v>
      </c>
      <c r="B31" s="36">
        <v>12</v>
      </c>
      <c r="C31" s="36">
        <v>8</v>
      </c>
      <c r="D31" s="20">
        <v>6</v>
      </c>
      <c r="E31" s="37">
        <v>4</v>
      </c>
      <c r="F31" s="20"/>
      <c r="G31" s="44" t="s">
        <v>55</v>
      </c>
      <c r="H31" s="20">
        <v>75</v>
      </c>
      <c r="I31" s="36">
        <v>70</v>
      </c>
      <c r="J31" s="20">
        <v>65</v>
      </c>
      <c r="K31" s="37">
        <v>60</v>
      </c>
    </row>
    <row r="32" spans="1:11" ht="17.25" customHeight="1" thickBot="1" x14ac:dyDescent="0.35">
      <c r="A32" s="54" t="s">
        <v>56</v>
      </c>
      <c r="B32" s="40">
        <v>8</v>
      </c>
      <c r="C32" s="40">
        <v>6</v>
      </c>
      <c r="D32" s="58">
        <v>4</v>
      </c>
      <c r="E32" s="41">
        <v>2</v>
      </c>
      <c r="F32" s="20"/>
      <c r="G32" s="56" t="s">
        <v>56</v>
      </c>
      <c r="H32" s="58">
        <v>80</v>
      </c>
      <c r="I32" s="40">
        <v>75</v>
      </c>
      <c r="J32" s="58">
        <v>70</v>
      </c>
      <c r="K32" s="41">
        <v>65</v>
      </c>
    </row>
    <row r="33" spans="1:11" ht="16.5" customHeight="1" thickBot="1" x14ac:dyDescent="0.25"/>
    <row r="34" spans="1:11" ht="18.75" customHeight="1" thickBot="1" x14ac:dyDescent="0.35">
      <c r="A34" s="142" t="s">
        <v>45</v>
      </c>
      <c r="B34" s="143"/>
      <c r="C34" s="143"/>
      <c r="D34" s="143"/>
      <c r="E34" s="144"/>
      <c r="F34" s="20"/>
      <c r="G34" s="142" t="s">
        <v>46</v>
      </c>
      <c r="H34" s="143"/>
      <c r="I34" s="143"/>
      <c r="J34" s="143"/>
      <c r="K34" s="144"/>
    </row>
    <row r="35" spans="1:11" ht="17.25" customHeight="1" thickBot="1" x14ac:dyDescent="0.35">
      <c r="A35" s="46"/>
      <c r="B35" s="36">
        <v>1</v>
      </c>
      <c r="C35" s="36">
        <v>2</v>
      </c>
      <c r="D35" s="20">
        <v>3</v>
      </c>
      <c r="E35" s="37">
        <v>4</v>
      </c>
      <c r="F35" s="20"/>
      <c r="G35" s="46"/>
      <c r="H35" s="36">
        <v>1</v>
      </c>
      <c r="I35" s="36">
        <v>2</v>
      </c>
      <c r="J35" s="20">
        <v>3</v>
      </c>
      <c r="K35" s="37">
        <v>4</v>
      </c>
    </row>
    <row r="36" spans="1:11" ht="17.25" customHeight="1" x14ac:dyDescent="0.3">
      <c r="A36" s="111" t="s">
        <v>49</v>
      </c>
      <c r="B36" s="21">
        <v>16</v>
      </c>
      <c r="C36" s="21">
        <v>12</v>
      </c>
      <c r="D36" s="21">
        <v>9</v>
      </c>
      <c r="E36" s="22">
        <v>7</v>
      </c>
      <c r="F36" s="20"/>
      <c r="G36" s="111" t="s">
        <v>49</v>
      </c>
      <c r="H36" s="21">
        <v>35</v>
      </c>
      <c r="I36" s="21">
        <v>30</v>
      </c>
      <c r="J36" s="21">
        <v>27.5</v>
      </c>
      <c r="K36" s="22">
        <v>25</v>
      </c>
    </row>
    <row r="37" spans="1:11" ht="17.25" customHeight="1" x14ac:dyDescent="0.3">
      <c r="A37" s="48" t="s">
        <v>50</v>
      </c>
      <c r="B37" s="38">
        <v>16</v>
      </c>
      <c r="C37" s="38">
        <v>12</v>
      </c>
      <c r="D37" s="38">
        <v>9</v>
      </c>
      <c r="E37" s="39">
        <v>7</v>
      </c>
      <c r="F37" s="20"/>
      <c r="G37" s="48" t="s">
        <v>50</v>
      </c>
      <c r="H37" s="38">
        <v>40</v>
      </c>
      <c r="I37" s="38">
        <v>35</v>
      </c>
      <c r="J37" s="57">
        <v>32.5</v>
      </c>
      <c r="K37" s="39">
        <v>30</v>
      </c>
    </row>
    <row r="38" spans="1:11" ht="17.25" customHeight="1" x14ac:dyDescent="0.3">
      <c r="A38" s="46" t="s">
        <v>51</v>
      </c>
      <c r="B38" s="38">
        <v>16</v>
      </c>
      <c r="C38" s="38">
        <v>12</v>
      </c>
      <c r="D38" s="38">
        <v>9</v>
      </c>
      <c r="E38" s="39">
        <v>7</v>
      </c>
      <c r="F38" s="20"/>
      <c r="G38" s="46" t="s">
        <v>51</v>
      </c>
      <c r="H38" s="36">
        <v>45</v>
      </c>
      <c r="I38" s="36">
        <v>40</v>
      </c>
      <c r="J38" s="20">
        <v>35</v>
      </c>
      <c r="K38" s="37">
        <v>32.5</v>
      </c>
    </row>
    <row r="39" spans="1:11" ht="17.25" customHeight="1" x14ac:dyDescent="0.3">
      <c r="A39" s="48" t="s">
        <v>52</v>
      </c>
      <c r="B39" s="38">
        <v>16</v>
      </c>
      <c r="C39" s="38">
        <v>12</v>
      </c>
      <c r="D39" s="38">
        <v>9</v>
      </c>
      <c r="E39" s="39">
        <v>7</v>
      </c>
      <c r="F39" s="20"/>
      <c r="G39" s="48" t="s">
        <v>52</v>
      </c>
      <c r="H39" s="38">
        <v>50</v>
      </c>
      <c r="I39" s="38">
        <v>42.5</v>
      </c>
      <c r="J39" s="57">
        <v>37.5</v>
      </c>
      <c r="K39" s="39">
        <v>35</v>
      </c>
    </row>
    <row r="40" spans="1:11" ht="17.25" customHeight="1" x14ac:dyDescent="0.3">
      <c r="A40" s="46" t="s">
        <v>53</v>
      </c>
      <c r="B40" s="38">
        <v>16</v>
      </c>
      <c r="C40" s="38">
        <v>12</v>
      </c>
      <c r="D40" s="38">
        <v>9</v>
      </c>
      <c r="E40" s="39">
        <v>7</v>
      </c>
      <c r="F40" s="20"/>
      <c r="G40" s="46" t="s">
        <v>53</v>
      </c>
      <c r="H40" s="36">
        <v>55</v>
      </c>
      <c r="I40" s="36">
        <v>45</v>
      </c>
      <c r="J40" s="20">
        <v>40</v>
      </c>
      <c r="K40" s="37">
        <v>37.5</v>
      </c>
    </row>
    <row r="41" spans="1:11" ht="17.25" customHeight="1" x14ac:dyDescent="0.3">
      <c r="A41" s="48" t="s">
        <v>54</v>
      </c>
      <c r="B41" s="38">
        <v>15</v>
      </c>
      <c r="C41" s="38">
        <v>11</v>
      </c>
      <c r="D41" s="57">
        <v>8</v>
      </c>
      <c r="E41" s="39">
        <v>6</v>
      </c>
      <c r="F41" s="20"/>
      <c r="G41" s="48" t="s">
        <v>54</v>
      </c>
      <c r="H41" s="38">
        <v>60</v>
      </c>
      <c r="I41" s="38">
        <v>55</v>
      </c>
      <c r="J41" s="57">
        <v>50</v>
      </c>
      <c r="K41" s="39">
        <v>45</v>
      </c>
    </row>
    <row r="42" spans="1:11" ht="17.25" customHeight="1" x14ac:dyDescent="0.3">
      <c r="A42" s="46" t="s">
        <v>55</v>
      </c>
      <c r="B42" s="36">
        <v>12</v>
      </c>
      <c r="C42" s="36">
        <v>8</v>
      </c>
      <c r="D42" s="20">
        <v>6</v>
      </c>
      <c r="E42" s="37">
        <v>4</v>
      </c>
      <c r="F42" s="20"/>
      <c r="G42" s="46" t="s">
        <v>55</v>
      </c>
      <c r="H42" s="36">
        <v>65</v>
      </c>
      <c r="I42" s="36">
        <v>57.5</v>
      </c>
      <c r="J42" s="20">
        <v>52.5</v>
      </c>
      <c r="K42" s="37">
        <v>47.5</v>
      </c>
    </row>
    <row r="43" spans="1:11" ht="17.25" customHeight="1" thickBot="1" x14ac:dyDescent="0.35">
      <c r="A43" s="54" t="s">
        <v>56</v>
      </c>
      <c r="B43" s="40">
        <v>8</v>
      </c>
      <c r="C43" s="40">
        <v>5</v>
      </c>
      <c r="D43" s="58">
        <v>3</v>
      </c>
      <c r="E43" s="41">
        <v>1</v>
      </c>
      <c r="F43" s="20"/>
      <c r="G43" s="54" t="s">
        <v>56</v>
      </c>
      <c r="H43" s="40">
        <v>70</v>
      </c>
      <c r="I43" s="40">
        <v>60</v>
      </c>
      <c r="J43" s="58">
        <v>55</v>
      </c>
      <c r="K43" s="41">
        <v>50</v>
      </c>
    </row>
  </sheetData>
  <sheetProtection password="CF0F" sheet="1" objects="1" scenarios="1"/>
  <mergeCells count="8">
    <mergeCell ref="A34:E34"/>
    <mergeCell ref="G34:K34"/>
    <mergeCell ref="A1:E1"/>
    <mergeCell ref="G1:K1"/>
    <mergeCell ref="A12:E12"/>
    <mergeCell ref="G12:K12"/>
    <mergeCell ref="A23:E23"/>
    <mergeCell ref="G23:K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Testová baterie s popisem</vt:lpstr>
      <vt:lpstr>CHLAPCI - U21</vt:lpstr>
      <vt:lpstr>DÍVKY - U21</vt:lpstr>
      <vt:lpstr>Hodnotící škála - U21 Chlapci</vt:lpstr>
      <vt:lpstr>Hodnotící škála - U21 Dívky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- Smolík</dc:creator>
  <cp:lastModifiedBy>Roman Kalous</cp:lastModifiedBy>
  <cp:lastPrinted>2013-11-04T13:18:33Z</cp:lastPrinted>
  <dcterms:created xsi:type="dcterms:W3CDTF">2006-09-24T15:44:43Z</dcterms:created>
  <dcterms:modified xsi:type="dcterms:W3CDTF">2023-11-23T16:16:01Z</dcterms:modified>
</cp:coreProperties>
</file>